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ff\Desktop\"/>
    </mc:Choice>
  </mc:AlternateContent>
  <bookViews>
    <workbookView xWindow="0" yWindow="0" windowWidth="9156" windowHeight="1800" activeTab="14"/>
  </bookViews>
  <sheets>
    <sheet name="Gesamtstrecke" sheetId="1" r:id="rId1"/>
    <sheet name="Kalkulation Gesamt" sheetId="16" r:id="rId2"/>
    <sheet name="I" sheetId="2" r:id="rId3"/>
    <sheet name="II" sheetId="3" r:id="rId4"/>
    <sheet name="III" sheetId="4" r:id="rId5"/>
    <sheet name="IV" sheetId="5" r:id="rId6"/>
    <sheet name="V" sheetId="6" r:id="rId7"/>
    <sheet name="VI" sheetId="7" r:id="rId8"/>
    <sheet name="VII" sheetId="8" r:id="rId9"/>
    <sheet name="VIII" sheetId="9" r:id="rId10"/>
    <sheet name="IX" sheetId="10" r:id="rId11"/>
    <sheet name="X" sheetId="11" r:id="rId12"/>
    <sheet name="XI" sheetId="12" r:id="rId13"/>
    <sheet name="XII" sheetId="13" r:id="rId14"/>
    <sheet name="XIII" sheetId="14" r:id="rId15"/>
    <sheet name="Tabelle1" sheetId="15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6" l="1"/>
  <c r="L15" i="16"/>
  <c r="J15" i="16"/>
  <c r="L14" i="16"/>
  <c r="J14" i="16"/>
  <c r="L13" i="16"/>
  <c r="J13" i="16"/>
  <c r="L12" i="16"/>
  <c r="J12" i="16"/>
  <c r="L11" i="16"/>
  <c r="J11" i="16"/>
  <c r="D11" i="16"/>
  <c r="E11" i="16"/>
  <c r="F11" i="16"/>
  <c r="C20" i="16" s="1"/>
  <c r="G11" i="16"/>
  <c r="H11" i="16"/>
  <c r="D12" i="16"/>
  <c r="E12" i="16"/>
  <c r="F12" i="16"/>
  <c r="G12" i="16"/>
  <c r="H12" i="16"/>
  <c r="D13" i="16"/>
  <c r="E13" i="16"/>
  <c r="F13" i="16"/>
  <c r="G13" i="16"/>
  <c r="H13" i="16"/>
  <c r="D14" i="16"/>
  <c r="E14" i="16"/>
  <c r="F14" i="16"/>
  <c r="G14" i="16"/>
  <c r="C23" i="16" s="1"/>
  <c r="H14" i="16"/>
  <c r="D15" i="16"/>
  <c r="E15" i="16"/>
  <c r="F15" i="16"/>
  <c r="C24" i="16" s="1"/>
  <c r="G15" i="16"/>
  <c r="H15" i="16"/>
  <c r="B12" i="16"/>
  <c r="B21" i="16" s="1"/>
  <c r="C12" i="16"/>
  <c r="B13" i="16"/>
  <c r="C13" i="16"/>
  <c r="B14" i="16"/>
  <c r="C14" i="16"/>
  <c r="B15" i="16"/>
  <c r="C15" i="16"/>
  <c r="C11" i="16"/>
  <c r="B11" i="16"/>
  <c r="C21" i="16"/>
  <c r="F16" i="16"/>
  <c r="N11" i="16"/>
  <c r="M11" i="16" s="1"/>
  <c r="I15" i="16" l="1"/>
  <c r="K15" i="16" s="1"/>
  <c r="B22" i="16"/>
  <c r="C22" i="16"/>
  <c r="C26" i="16" s="1"/>
  <c r="I12" i="16"/>
  <c r="K12" i="16" s="1"/>
  <c r="I14" i="16"/>
  <c r="K14" i="16" s="1"/>
  <c r="B24" i="16"/>
  <c r="B23" i="16"/>
  <c r="I13" i="16"/>
  <c r="K13" i="16" s="1"/>
  <c r="B20" i="16"/>
  <c r="I11" i="16"/>
  <c r="N12" i="16" s="1"/>
  <c r="D22" i="16"/>
  <c r="E24" i="16"/>
  <c r="E20" i="16"/>
  <c r="D21" i="16"/>
  <c r="I16" i="16" l="1"/>
  <c r="N19" i="16" s="1"/>
  <c r="D23" i="16"/>
  <c r="E23" i="16"/>
  <c r="D24" i="16"/>
  <c r="E21" i="16"/>
  <c r="B26" i="16"/>
  <c r="D26" i="16" s="1"/>
  <c r="K11" i="16"/>
  <c r="E22" i="16"/>
  <c r="D20" i="16"/>
  <c r="M12" i="16"/>
  <c r="N13" i="16" s="1"/>
  <c r="M13" i="16" l="1"/>
  <c r="N14" i="16" s="1"/>
  <c r="M14" i="16" l="1"/>
  <c r="N15" i="16" s="1"/>
  <c r="M15" i="16" s="1"/>
  <c r="Y16" i="1" l="1"/>
  <c r="W16" i="1"/>
  <c r="X16" i="1"/>
  <c r="Q38" i="1"/>
  <c r="P38" i="1"/>
  <c r="J21" i="1" l="1"/>
  <c r="J22" i="1"/>
  <c r="J23" i="1"/>
  <c r="J24" i="1"/>
  <c r="K21" i="1"/>
  <c r="K22" i="1"/>
  <c r="K23" i="1"/>
  <c r="K24" i="1"/>
  <c r="P21" i="1"/>
  <c r="P22" i="1"/>
  <c r="P23" i="1"/>
  <c r="P24" i="1"/>
  <c r="O21" i="1"/>
  <c r="O22" i="1"/>
  <c r="O23" i="1"/>
  <c r="O24" i="1"/>
  <c r="N21" i="1"/>
  <c r="N22" i="1"/>
  <c r="N23" i="1"/>
  <c r="N24" i="1"/>
  <c r="M24" i="1"/>
  <c r="M21" i="1"/>
  <c r="M22" i="1"/>
  <c r="M23" i="1"/>
  <c r="L21" i="1"/>
  <c r="L22" i="1"/>
  <c r="L23" i="1"/>
  <c r="L24" i="1"/>
  <c r="K20" i="1"/>
  <c r="L20" i="1"/>
  <c r="M20" i="1"/>
  <c r="N20" i="1"/>
  <c r="O20" i="1"/>
  <c r="P20" i="1"/>
  <c r="J20" i="1"/>
  <c r="T20" i="1"/>
  <c r="I8" i="14" l="1"/>
  <c r="I8" i="13"/>
  <c r="I8" i="10"/>
  <c r="I8" i="9"/>
  <c r="I8" i="8"/>
  <c r="I8" i="7"/>
  <c r="I8" i="6"/>
  <c r="I8" i="5"/>
  <c r="I8" i="4"/>
  <c r="I8" i="3"/>
  <c r="I8" i="2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B16" i="1"/>
  <c r="C16" i="1"/>
  <c r="D16" i="1"/>
  <c r="I3" i="14"/>
  <c r="I4" i="14"/>
  <c r="I5" i="14"/>
  <c r="I6" i="14"/>
  <c r="I2" i="14"/>
  <c r="I3" i="13"/>
  <c r="I4" i="13"/>
  <c r="I5" i="13"/>
  <c r="I6" i="13"/>
  <c r="I2" i="13"/>
  <c r="I6" i="12"/>
  <c r="I7" i="12"/>
  <c r="I8" i="12"/>
  <c r="I9" i="12"/>
  <c r="I11" i="12" s="1"/>
  <c r="I5" i="12"/>
  <c r="I3" i="11"/>
  <c r="I4" i="11"/>
  <c r="I5" i="11"/>
  <c r="I6" i="11"/>
  <c r="I8" i="11" s="1"/>
  <c r="I2" i="11"/>
  <c r="I3" i="10"/>
  <c r="I4" i="10"/>
  <c r="I5" i="10"/>
  <c r="I6" i="10"/>
  <c r="I2" i="10"/>
  <c r="I3" i="9"/>
  <c r="I4" i="9"/>
  <c r="I5" i="9"/>
  <c r="I6" i="9"/>
  <c r="I2" i="9"/>
  <c r="I3" i="8"/>
  <c r="I4" i="8"/>
  <c r="I5" i="8"/>
  <c r="I6" i="8"/>
  <c r="I2" i="8"/>
  <c r="I3" i="7"/>
  <c r="I4" i="7"/>
  <c r="I5" i="7"/>
  <c r="I6" i="7"/>
  <c r="I2" i="7"/>
  <c r="I3" i="6"/>
  <c r="I4" i="6"/>
  <c r="I5" i="6"/>
  <c r="I6" i="6"/>
  <c r="I2" i="6"/>
  <c r="I3" i="5"/>
  <c r="I4" i="5"/>
  <c r="I5" i="5"/>
  <c r="I6" i="5"/>
  <c r="I2" i="5"/>
  <c r="I3" i="4"/>
  <c r="I4" i="4"/>
  <c r="I5" i="4"/>
  <c r="I6" i="4"/>
  <c r="I2" i="4"/>
  <c r="I3" i="3"/>
  <c r="I4" i="3"/>
  <c r="I5" i="3"/>
  <c r="I6" i="3"/>
  <c r="I2" i="3"/>
  <c r="I3" i="2"/>
  <c r="I4" i="2"/>
  <c r="I5" i="2"/>
  <c r="I6" i="2"/>
  <c r="I2" i="2"/>
  <c r="K30" i="1" l="1"/>
  <c r="K33" i="1"/>
  <c r="K29" i="1"/>
  <c r="K31" i="1"/>
  <c r="E16" i="1"/>
  <c r="K32" i="1"/>
  <c r="J33" i="1"/>
  <c r="J32" i="1"/>
  <c r="J31" i="1"/>
  <c r="J30" i="1"/>
  <c r="N30" i="1" s="1"/>
  <c r="J29" i="1"/>
  <c r="Q23" i="1"/>
  <c r="Q22" i="1"/>
  <c r="Q21" i="1"/>
  <c r="Q20" i="1"/>
  <c r="Q24" i="1"/>
  <c r="X4" i="1"/>
  <c r="X5" i="1"/>
  <c r="X6" i="1"/>
  <c r="X7" i="1"/>
  <c r="X8" i="1"/>
  <c r="X9" i="1"/>
  <c r="X10" i="1"/>
  <c r="X11" i="1"/>
  <c r="X12" i="1"/>
  <c r="X13" i="1"/>
  <c r="X14" i="1"/>
  <c r="X15" i="1"/>
  <c r="W4" i="1"/>
  <c r="W5" i="1"/>
  <c r="W6" i="1"/>
  <c r="W7" i="1"/>
  <c r="W8" i="1"/>
  <c r="W9" i="1"/>
  <c r="W10" i="1"/>
  <c r="W11" i="1"/>
  <c r="W12" i="1"/>
  <c r="W13" i="1"/>
  <c r="W14" i="1"/>
  <c r="W15" i="1"/>
  <c r="X3" i="1"/>
  <c r="W3" i="1"/>
  <c r="V4" i="1"/>
  <c r="V5" i="1"/>
  <c r="V6" i="1"/>
  <c r="V7" i="1"/>
  <c r="V8" i="1"/>
  <c r="V9" i="1"/>
  <c r="V10" i="1"/>
  <c r="V11" i="1"/>
  <c r="V12" i="1"/>
  <c r="V13" i="1"/>
  <c r="V14" i="1"/>
  <c r="V15" i="1"/>
  <c r="V3" i="1"/>
  <c r="U4" i="1"/>
  <c r="U5" i="1"/>
  <c r="U6" i="1"/>
  <c r="U7" i="1"/>
  <c r="U8" i="1"/>
  <c r="U9" i="1"/>
  <c r="U10" i="1"/>
  <c r="U11" i="1"/>
  <c r="U12" i="1"/>
  <c r="U14" i="1"/>
  <c r="U15" i="1"/>
  <c r="U3" i="1"/>
  <c r="Q4" i="1"/>
  <c r="Q5" i="1"/>
  <c r="Q6" i="1"/>
  <c r="Q7" i="1"/>
  <c r="Q8" i="1"/>
  <c r="Q9" i="1"/>
  <c r="Q10" i="1"/>
  <c r="Q11" i="1"/>
  <c r="Q12" i="1"/>
  <c r="Q13" i="1"/>
  <c r="Q14" i="1"/>
  <c r="Q15" i="1"/>
  <c r="Q3" i="1"/>
  <c r="M4" i="1"/>
  <c r="M5" i="1"/>
  <c r="M6" i="1"/>
  <c r="M7" i="1"/>
  <c r="M8" i="1"/>
  <c r="M9" i="1"/>
  <c r="M10" i="1"/>
  <c r="M11" i="1"/>
  <c r="M12" i="1"/>
  <c r="M13" i="1"/>
  <c r="M14" i="1"/>
  <c r="M15" i="1"/>
  <c r="M3" i="1"/>
  <c r="I4" i="1"/>
  <c r="I5" i="1"/>
  <c r="I6" i="1"/>
  <c r="I7" i="1"/>
  <c r="I8" i="1"/>
  <c r="I9" i="1"/>
  <c r="I10" i="1"/>
  <c r="I11" i="1"/>
  <c r="I12" i="1"/>
  <c r="I13" i="1"/>
  <c r="I14" i="1"/>
  <c r="I15" i="1"/>
  <c r="I3" i="1"/>
  <c r="F16" i="1"/>
  <c r="G16" i="1"/>
  <c r="H16" i="1"/>
  <c r="J16" i="1"/>
  <c r="K16" i="1"/>
  <c r="L16" i="1"/>
  <c r="N16" i="1"/>
  <c r="O16" i="1"/>
  <c r="P16" i="1"/>
  <c r="R16" i="1"/>
  <c r="S16" i="1"/>
  <c r="T16" i="1"/>
  <c r="N29" i="1" l="1"/>
  <c r="V16" i="1"/>
  <c r="M30" i="1"/>
  <c r="L33" i="1"/>
  <c r="M32" i="1"/>
  <c r="M29" i="1"/>
  <c r="L32" i="1"/>
  <c r="M31" i="1"/>
  <c r="M33" i="1"/>
  <c r="L31" i="1"/>
  <c r="L30" i="1"/>
  <c r="Q28" i="1"/>
  <c r="T27" i="1" s="1"/>
  <c r="Q16" i="1"/>
  <c r="L29" i="1"/>
  <c r="Y14" i="1"/>
  <c r="Y10" i="1"/>
  <c r="Y6" i="1"/>
  <c r="Y9" i="1"/>
  <c r="U16" i="1"/>
  <c r="Y13" i="1"/>
  <c r="Y5" i="1"/>
  <c r="M16" i="1"/>
  <c r="I16" i="1"/>
  <c r="Y3" i="1"/>
  <c r="Y12" i="1"/>
  <c r="Y8" i="1"/>
  <c r="Y4" i="1"/>
  <c r="Y15" i="1"/>
  <c r="Y11" i="1"/>
  <c r="Y7" i="1"/>
</calcChain>
</file>

<file path=xl/sharedStrings.xml><?xml version="1.0" encoding="utf-8"?>
<sst xmlns="http://schemas.openxmlformats.org/spreadsheetml/2006/main" count="286" uniqueCount="66">
  <si>
    <t>2015/2016</t>
  </si>
  <si>
    <t>2016/2017</t>
  </si>
  <si>
    <t>2017/2018</t>
  </si>
  <si>
    <t>2018/2019</t>
  </si>
  <si>
    <t>2019/2020</t>
  </si>
  <si>
    <t>Summe</t>
  </si>
  <si>
    <t>Name Jagdbezirk</t>
  </si>
  <si>
    <t>Gesamt</t>
  </si>
  <si>
    <t>Fallwild</t>
  </si>
  <si>
    <t>Summe über 5 Jagdjahre</t>
  </si>
  <si>
    <t>davon
Verkehr</t>
  </si>
  <si>
    <t>davon 
Verkehr</t>
  </si>
  <si>
    <t>Fallwild
in %</t>
  </si>
  <si>
    <t>Jagdstrecke nach Wildart und Klasse</t>
  </si>
  <si>
    <t xml:space="preserve">Jagdjahr </t>
  </si>
  <si>
    <t>Alte Böcke</t>
  </si>
  <si>
    <t>Mj. Böcke</t>
  </si>
  <si>
    <t>Jährlinge</t>
  </si>
  <si>
    <t>Bockkitze</t>
  </si>
  <si>
    <t>Rickenkitze</t>
  </si>
  <si>
    <t>Schmalrehe</t>
  </si>
  <si>
    <t>Ricken</t>
  </si>
  <si>
    <t>Jagdjahr</t>
  </si>
  <si>
    <t>MR</t>
  </si>
  <si>
    <t>WR</t>
  </si>
  <si>
    <t>*1</t>
  </si>
  <si>
    <t>*2</t>
  </si>
  <si>
    <t>2015/16</t>
  </si>
  <si>
    <t>2016/17</t>
  </si>
  <si>
    <t>2017/18</t>
  </si>
  <si>
    <t>2018/19</t>
  </si>
  <si>
    <t>2019/20</t>
  </si>
  <si>
    <t>Von der o.a. Gesamtstrecke abweichende Zahlen  führen zur Verschiebeung der Prozentangaben (&gt; 100 %)</t>
  </si>
  <si>
    <t xml:space="preserve">Berechnungsgrößen: </t>
  </si>
  <si>
    <t xml:space="preserve">Revier: </t>
  </si>
  <si>
    <t>Reviergröße in ha</t>
  </si>
  <si>
    <t xml:space="preserve">Ausgangsbestand Stück je 100 ha </t>
  </si>
  <si>
    <t>Geschlechterverhältnis weibl./männl.</t>
  </si>
  <si>
    <t>Zuwachs vom weibl. Frühjahrsbestand</t>
  </si>
  <si>
    <t xml:space="preserve">Jagdstrecke  </t>
  </si>
  <si>
    <t>davon Fallwild</t>
  </si>
  <si>
    <t>Zuwachs</t>
  </si>
  <si>
    <t>Rehwildbestand</t>
  </si>
  <si>
    <t>weibl. Fallwild</t>
  </si>
  <si>
    <t xml:space="preserve">Durchschnittliche Jagdstrecke über </t>
  </si>
  <si>
    <t>Jagdjahre</t>
  </si>
  <si>
    <t>Jagdstrecke/100 ha</t>
  </si>
  <si>
    <t>*1 Männliches Rehwild in % an Gesamtstrecke</t>
  </si>
  <si>
    <t>*2 Weibliches Rehwild in % an Gesamtstrecke</t>
  </si>
  <si>
    <t>davon Verkehr</t>
  </si>
  <si>
    <t>Tabelle zur einfachen Herleitung der Rehwildbestandsentwicklung</t>
  </si>
  <si>
    <t>GV-MW</t>
  </si>
  <si>
    <t xml:space="preserve">I - Eichengrund </t>
  </si>
  <si>
    <t>II - Goldenbaum</t>
  </si>
  <si>
    <t>III - Talberg</t>
  </si>
  <si>
    <t>IV - Westernbüsche</t>
  </si>
  <si>
    <t>V - Dreizehenbach</t>
  </si>
  <si>
    <t>VI - Holzungsberg</t>
  </si>
  <si>
    <t>VII - Talbecken</t>
  </si>
  <si>
    <t>VIII - Buchenhausen</t>
  </si>
  <si>
    <t>IX - Bergaubergsweg</t>
  </si>
  <si>
    <t>X - Buschenberg</t>
  </si>
  <si>
    <t>XI - Strauchenhagen</t>
  </si>
  <si>
    <t>XII - Feldbachsbecke</t>
  </si>
  <si>
    <t>XIII - Tannenbusch</t>
  </si>
  <si>
    <t xml:space="preserve">Summe Gesamt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</si>
</sst>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9" fontId="0" fillId="0" borderId="16" xfId="0" applyNumberForma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9" fontId="0" fillId="3" borderId="10" xfId="0" applyNumberFormat="1" applyFill="1" applyBorder="1" applyAlignment="1">
      <alignment horizontal="center"/>
    </xf>
    <xf numFmtId="9" fontId="0" fillId="3" borderId="16" xfId="0" applyNumberFormat="1" applyFill="1" applyBorder="1" applyAlignment="1">
      <alignment horizontal="center"/>
    </xf>
    <xf numFmtId="9" fontId="0" fillId="3" borderId="7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9" fontId="0" fillId="0" borderId="1" xfId="0" applyNumberFormat="1" applyBorder="1"/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wrapText="1"/>
    </xf>
    <xf numFmtId="0" fontId="1" fillId="0" borderId="2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9" fontId="0" fillId="7" borderId="7" xfId="0" applyNumberForma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8" borderId="1" xfId="0" applyNumberFormat="1" applyFill="1" applyBorder="1"/>
    <xf numFmtId="9" fontId="0" fillId="3" borderId="37" xfId="0" applyNumberFormat="1" applyFill="1" applyBorder="1" applyAlignment="1">
      <alignment horizontal="center"/>
    </xf>
    <xf numFmtId="9" fontId="1" fillId="9" borderId="38" xfId="0" applyNumberFormat="1" applyFont="1" applyFill="1" applyBorder="1" applyAlignment="1">
      <alignment horizontal="center"/>
    </xf>
    <xf numFmtId="0" fontId="1" fillId="0" borderId="20" xfId="0" applyFont="1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164" fontId="0" fillId="10" borderId="10" xfId="1" applyNumberFormat="1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1" fillId="10" borderId="34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/>
    </xf>
    <xf numFmtId="0" fontId="1" fillId="0" borderId="42" xfId="0" applyFont="1" applyBorder="1"/>
    <xf numFmtId="0" fontId="0" fillId="4" borderId="43" xfId="0" applyFill="1" applyBorder="1" applyAlignment="1">
      <alignment horizontal="center"/>
    </xf>
    <xf numFmtId="9" fontId="0" fillId="0" borderId="44" xfId="0" applyNumberFormat="1" applyBorder="1" applyAlignment="1">
      <alignment horizontal="center"/>
    </xf>
    <xf numFmtId="1" fontId="0" fillId="10" borderId="43" xfId="0" applyNumberFormat="1" applyFill="1" applyBorder="1" applyAlignment="1">
      <alignment horizontal="center"/>
    </xf>
    <xf numFmtId="1" fontId="0" fillId="7" borderId="25" xfId="0" applyNumberFormat="1" applyFill="1" applyBorder="1" applyAlignment="1">
      <alignment horizontal="center"/>
    </xf>
    <xf numFmtId="9" fontId="0" fillId="0" borderId="43" xfId="0" applyNumberFormat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0" fillId="4" borderId="45" xfId="0" applyFill="1" applyBorder="1" applyAlignment="1">
      <alignment horizontal="center"/>
    </xf>
    <xf numFmtId="9" fontId="0" fillId="0" borderId="46" xfId="0" applyNumberFormat="1" applyBorder="1" applyAlignment="1">
      <alignment horizontal="center"/>
    </xf>
    <xf numFmtId="1" fontId="0" fillId="10" borderId="45" xfId="0" applyNumberFormat="1" applyFill="1" applyBorder="1" applyAlignment="1">
      <alignment horizontal="center"/>
    </xf>
    <xf numFmtId="1" fontId="0" fillId="7" borderId="17" xfId="0" applyNumberFormat="1" applyFill="1" applyBorder="1" applyAlignment="1">
      <alignment horizontal="center"/>
    </xf>
    <xf numFmtId="9" fontId="0" fillId="0" borderId="45" xfId="0" applyNumberForma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41" xfId="0" applyBorder="1" applyAlignment="1">
      <alignment horizontal="center"/>
    </xf>
    <xf numFmtId="0" fontId="0" fillId="0" borderId="47" xfId="0" applyBorder="1"/>
    <xf numFmtId="1" fontId="0" fillId="4" borderId="48" xfId="0" applyNumberFormat="1" applyFill="1" applyBorder="1" applyAlignment="1">
      <alignment horizontal="center"/>
    </xf>
    <xf numFmtId="0" fontId="0" fillId="0" borderId="42" xfId="0" applyBorder="1" applyAlignment="1">
      <alignment horizontal="center"/>
    </xf>
    <xf numFmtId="2" fontId="0" fillId="0" borderId="45" xfId="0" applyNumberFormat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1" fontId="0" fillId="0" borderId="50" xfId="0" applyNumberFormat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0" fillId="12" borderId="34" xfId="0" applyFill="1" applyBorder="1" applyAlignment="1">
      <alignment horizontal="center"/>
    </xf>
    <xf numFmtId="0" fontId="0" fillId="12" borderId="18" xfId="0" applyFill="1" applyBorder="1" applyAlignment="1">
      <alignment horizontal="center"/>
    </xf>
    <xf numFmtId="9" fontId="0" fillId="12" borderId="20" xfId="0" applyNumberFormat="1" applyFill="1" applyBorder="1"/>
    <xf numFmtId="9" fontId="0" fillId="12" borderId="19" xfId="0" applyNumberFormat="1" applyFill="1" applyBorder="1"/>
    <xf numFmtId="0" fontId="1" fillId="13" borderId="0" xfId="0" applyFont="1" applyFill="1"/>
    <xf numFmtId="0" fontId="0" fillId="13" borderId="0" xfId="0" applyFill="1"/>
    <xf numFmtId="3" fontId="0" fillId="3" borderId="14" xfId="0" applyNumberForma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35" xfId="0" applyNumberFormat="1" applyFill="1" applyBorder="1" applyAlignment="1">
      <alignment horizontal="center"/>
    </xf>
    <xf numFmtId="3" fontId="0" fillId="3" borderId="36" xfId="0" applyNumberFormat="1" applyFill="1" applyBorder="1" applyAlignment="1">
      <alignment horizontal="center"/>
    </xf>
    <xf numFmtId="3" fontId="1" fillId="9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5" borderId="17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6" borderId="5" xfId="0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A10" zoomScale="80" zoomScaleNormal="80" workbookViewId="0">
      <selection activeCell="A17" sqref="A17"/>
    </sheetView>
  </sheetViews>
  <sheetFormatPr baseColWidth="10" defaultRowHeight="14.4" x14ac:dyDescent="0.3"/>
  <cols>
    <col min="1" max="1" width="26.88671875" customWidth="1"/>
    <col min="2" max="32" width="8.33203125" customWidth="1"/>
    <col min="33" max="33" width="12.5546875" bestFit="1" customWidth="1"/>
  </cols>
  <sheetData>
    <row r="1" spans="1:25" ht="29.25" customHeight="1" x14ac:dyDescent="0.3">
      <c r="A1" s="106" t="s">
        <v>6</v>
      </c>
      <c r="B1" s="107" t="s">
        <v>0</v>
      </c>
      <c r="C1" s="107"/>
      <c r="D1" s="107"/>
      <c r="E1" s="108"/>
      <c r="F1" s="103" t="s">
        <v>1</v>
      </c>
      <c r="G1" s="104"/>
      <c r="H1" s="104"/>
      <c r="I1" s="105"/>
      <c r="J1" s="103" t="s">
        <v>2</v>
      </c>
      <c r="K1" s="104"/>
      <c r="L1" s="104"/>
      <c r="M1" s="105"/>
      <c r="N1" s="103" t="s">
        <v>3</v>
      </c>
      <c r="O1" s="104"/>
      <c r="P1" s="104"/>
      <c r="Q1" s="105"/>
      <c r="R1" s="103" t="s">
        <v>4</v>
      </c>
      <c r="S1" s="104"/>
      <c r="T1" s="104"/>
      <c r="U1" s="105"/>
      <c r="V1" s="106" t="s">
        <v>9</v>
      </c>
      <c r="W1" s="107"/>
      <c r="X1" s="107"/>
      <c r="Y1" s="108"/>
    </row>
    <row r="2" spans="1:25" ht="29.25" customHeight="1" thickBot="1" x14ac:dyDescent="0.35">
      <c r="A2" s="112"/>
      <c r="B2" s="48" t="s">
        <v>7</v>
      </c>
      <c r="C2" s="39" t="s">
        <v>8</v>
      </c>
      <c r="D2" s="40" t="s">
        <v>10</v>
      </c>
      <c r="E2" s="41" t="s">
        <v>12</v>
      </c>
      <c r="F2" s="49" t="s">
        <v>7</v>
      </c>
      <c r="G2" s="39" t="s">
        <v>8</v>
      </c>
      <c r="H2" s="40" t="s">
        <v>11</v>
      </c>
      <c r="I2" s="41" t="s">
        <v>12</v>
      </c>
      <c r="J2" s="49" t="s">
        <v>7</v>
      </c>
      <c r="K2" s="39" t="s">
        <v>8</v>
      </c>
      <c r="L2" s="40" t="s">
        <v>11</v>
      </c>
      <c r="M2" s="41" t="s">
        <v>12</v>
      </c>
      <c r="N2" s="49" t="s">
        <v>7</v>
      </c>
      <c r="O2" s="39" t="s">
        <v>8</v>
      </c>
      <c r="P2" s="40" t="s">
        <v>11</v>
      </c>
      <c r="Q2" s="41" t="s">
        <v>12</v>
      </c>
      <c r="R2" s="49" t="s">
        <v>7</v>
      </c>
      <c r="S2" s="39" t="s">
        <v>8</v>
      </c>
      <c r="T2" s="40" t="s">
        <v>11</v>
      </c>
      <c r="U2" s="41" t="s">
        <v>12</v>
      </c>
      <c r="V2" s="42" t="s">
        <v>7</v>
      </c>
      <c r="W2" s="39" t="s">
        <v>8</v>
      </c>
      <c r="X2" s="40" t="s">
        <v>11</v>
      </c>
      <c r="Y2" s="43" t="s">
        <v>12</v>
      </c>
    </row>
    <row r="3" spans="1:25" ht="19.5" customHeight="1" x14ac:dyDescent="0.3">
      <c r="A3" s="36" t="s">
        <v>52</v>
      </c>
      <c r="B3" s="30">
        <v>18</v>
      </c>
      <c r="C3" s="7">
        <v>7</v>
      </c>
      <c r="D3" s="7">
        <v>3</v>
      </c>
      <c r="E3" s="8">
        <f>C3/B3</f>
        <v>0.3888888888888889</v>
      </c>
      <c r="F3" s="6">
        <v>20</v>
      </c>
      <c r="G3" s="7">
        <v>6</v>
      </c>
      <c r="H3" s="7">
        <v>5</v>
      </c>
      <c r="I3" s="8">
        <f>G3/F3</f>
        <v>0.3</v>
      </c>
      <c r="J3" s="6">
        <v>16</v>
      </c>
      <c r="K3" s="7">
        <v>3</v>
      </c>
      <c r="L3" s="7">
        <v>2</v>
      </c>
      <c r="M3" s="8">
        <f>K3/J3</f>
        <v>0.1875</v>
      </c>
      <c r="N3" s="6">
        <v>24</v>
      </c>
      <c r="O3" s="7">
        <v>7</v>
      </c>
      <c r="P3" s="7">
        <v>1</v>
      </c>
      <c r="Q3" s="8">
        <f>O3/N3</f>
        <v>0.29166666666666669</v>
      </c>
      <c r="R3" s="6">
        <v>20</v>
      </c>
      <c r="S3" s="7">
        <v>5</v>
      </c>
      <c r="T3" s="7">
        <v>5</v>
      </c>
      <c r="U3" s="8">
        <f>S3/R3</f>
        <v>0.25</v>
      </c>
      <c r="V3" s="96">
        <f t="shared" ref="V3:V16" si="0">B3+F3+J3+N3+R3</f>
        <v>98</v>
      </c>
      <c r="W3" s="97">
        <f t="shared" ref="W3:W16" si="1">C3+G3+K3+O3+S3</f>
        <v>28</v>
      </c>
      <c r="X3" s="97">
        <f t="shared" ref="X3:X16" si="2">D3+H3+L3+P3+T3</f>
        <v>16</v>
      </c>
      <c r="Y3" s="25">
        <f>W3/V3</f>
        <v>0.2857142857142857</v>
      </c>
    </row>
    <row r="4" spans="1:25" ht="19.5" customHeight="1" x14ac:dyDescent="0.3">
      <c r="A4" s="37" t="s">
        <v>53</v>
      </c>
      <c r="B4" s="3">
        <v>9</v>
      </c>
      <c r="C4" s="2">
        <v>5</v>
      </c>
      <c r="D4" s="2">
        <v>3</v>
      </c>
      <c r="E4" s="5">
        <f t="shared" ref="E4:E16" si="3">C4/B4</f>
        <v>0.55555555555555558</v>
      </c>
      <c r="F4" s="4">
        <v>8</v>
      </c>
      <c r="G4" s="2">
        <v>3</v>
      </c>
      <c r="H4" s="2">
        <v>1</v>
      </c>
      <c r="I4" s="5">
        <f t="shared" ref="I4:I16" si="4">G4/F4</f>
        <v>0.375</v>
      </c>
      <c r="J4" s="4">
        <v>9</v>
      </c>
      <c r="K4" s="2">
        <v>4</v>
      </c>
      <c r="L4" s="2">
        <v>3</v>
      </c>
      <c r="M4" s="5">
        <f t="shared" ref="M4:M16" si="5">K4/J4</f>
        <v>0.44444444444444442</v>
      </c>
      <c r="N4" s="4">
        <v>10</v>
      </c>
      <c r="O4" s="2">
        <v>5</v>
      </c>
      <c r="P4" s="2">
        <v>3</v>
      </c>
      <c r="Q4" s="5">
        <f t="shared" ref="Q4:Q16" si="6">O4/N4</f>
        <v>0.5</v>
      </c>
      <c r="R4" s="4">
        <v>12</v>
      </c>
      <c r="S4" s="2">
        <v>3</v>
      </c>
      <c r="T4" s="2">
        <v>2</v>
      </c>
      <c r="U4" s="5">
        <f t="shared" ref="U4:U16" si="7">S4/R4</f>
        <v>0.25</v>
      </c>
      <c r="V4" s="98">
        <f t="shared" si="0"/>
        <v>48</v>
      </c>
      <c r="W4" s="99">
        <f t="shared" si="1"/>
        <v>20</v>
      </c>
      <c r="X4" s="99">
        <f t="shared" si="2"/>
        <v>12</v>
      </c>
      <c r="Y4" s="26">
        <f t="shared" ref="Y4:Y16" si="8">W4/V4</f>
        <v>0.41666666666666669</v>
      </c>
    </row>
    <row r="5" spans="1:25" ht="19.5" customHeight="1" x14ac:dyDescent="0.3">
      <c r="A5" s="37" t="s">
        <v>54</v>
      </c>
      <c r="B5" s="3">
        <v>17</v>
      </c>
      <c r="C5" s="2">
        <v>7</v>
      </c>
      <c r="D5" s="2">
        <v>2</v>
      </c>
      <c r="E5" s="5">
        <f t="shared" si="3"/>
        <v>0.41176470588235292</v>
      </c>
      <c r="F5" s="4">
        <v>21</v>
      </c>
      <c r="G5" s="2">
        <v>10</v>
      </c>
      <c r="H5" s="2">
        <v>5</v>
      </c>
      <c r="I5" s="5">
        <f t="shared" si="4"/>
        <v>0.47619047619047616</v>
      </c>
      <c r="J5" s="4">
        <v>24</v>
      </c>
      <c r="K5" s="2">
        <v>4</v>
      </c>
      <c r="L5" s="2">
        <v>1</v>
      </c>
      <c r="M5" s="5">
        <f t="shared" si="5"/>
        <v>0.16666666666666666</v>
      </c>
      <c r="N5" s="4">
        <v>25</v>
      </c>
      <c r="O5" s="2">
        <v>9</v>
      </c>
      <c r="P5" s="2">
        <v>9</v>
      </c>
      <c r="Q5" s="5">
        <f t="shared" si="6"/>
        <v>0.36</v>
      </c>
      <c r="R5" s="4">
        <v>24</v>
      </c>
      <c r="S5" s="2">
        <v>11</v>
      </c>
      <c r="T5" s="2">
        <v>11</v>
      </c>
      <c r="U5" s="5">
        <f t="shared" si="7"/>
        <v>0.45833333333333331</v>
      </c>
      <c r="V5" s="98">
        <f t="shared" si="0"/>
        <v>111</v>
      </c>
      <c r="W5" s="99">
        <f t="shared" si="1"/>
        <v>41</v>
      </c>
      <c r="X5" s="99">
        <f t="shared" si="2"/>
        <v>28</v>
      </c>
      <c r="Y5" s="26">
        <f t="shared" si="8"/>
        <v>0.36936936936936937</v>
      </c>
    </row>
    <row r="6" spans="1:25" ht="19.5" customHeight="1" x14ac:dyDescent="0.3">
      <c r="A6" s="37" t="s">
        <v>55</v>
      </c>
      <c r="B6" s="3">
        <v>18</v>
      </c>
      <c r="C6" s="2">
        <v>10</v>
      </c>
      <c r="D6" s="2">
        <v>3</v>
      </c>
      <c r="E6" s="5">
        <f t="shared" si="3"/>
        <v>0.55555555555555558</v>
      </c>
      <c r="F6" s="4">
        <v>17</v>
      </c>
      <c r="G6" s="2">
        <v>4</v>
      </c>
      <c r="H6" s="2">
        <v>1</v>
      </c>
      <c r="I6" s="5">
        <f t="shared" si="4"/>
        <v>0.23529411764705882</v>
      </c>
      <c r="J6" s="4">
        <v>24</v>
      </c>
      <c r="K6" s="2">
        <v>9</v>
      </c>
      <c r="L6" s="2">
        <v>3</v>
      </c>
      <c r="M6" s="5">
        <f t="shared" si="5"/>
        <v>0.375</v>
      </c>
      <c r="N6" s="4">
        <v>20</v>
      </c>
      <c r="O6" s="2">
        <v>7</v>
      </c>
      <c r="P6" s="2">
        <v>1</v>
      </c>
      <c r="Q6" s="5">
        <f t="shared" si="6"/>
        <v>0.35</v>
      </c>
      <c r="R6" s="4">
        <v>18</v>
      </c>
      <c r="S6" s="2">
        <v>5</v>
      </c>
      <c r="T6" s="2">
        <v>2</v>
      </c>
      <c r="U6" s="5">
        <f t="shared" si="7"/>
        <v>0.27777777777777779</v>
      </c>
      <c r="V6" s="98">
        <f t="shared" si="0"/>
        <v>97</v>
      </c>
      <c r="W6" s="99">
        <f t="shared" si="1"/>
        <v>35</v>
      </c>
      <c r="X6" s="99">
        <f t="shared" si="2"/>
        <v>10</v>
      </c>
      <c r="Y6" s="26">
        <f t="shared" si="8"/>
        <v>0.36082474226804123</v>
      </c>
    </row>
    <row r="7" spans="1:25" ht="19.5" customHeight="1" x14ac:dyDescent="0.3">
      <c r="A7" s="37" t="s">
        <v>56</v>
      </c>
      <c r="B7" s="3">
        <v>16</v>
      </c>
      <c r="C7" s="2">
        <v>8</v>
      </c>
      <c r="D7" s="2">
        <v>2</v>
      </c>
      <c r="E7" s="5">
        <f t="shared" si="3"/>
        <v>0.5</v>
      </c>
      <c r="F7" s="4">
        <v>16</v>
      </c>
      <c r="G7" s="2">
        <v>10</v>
      </c>
      <c r="H7" s="2">
        <v>6</v>
      </c>
      <c r="I7" s="5">
        <f t="shared" si="4"/>
        <v>0.625</v>
      </c>
      <c r="J7" s="4">
        <v>15</v>
      </c>
      <c r="K7" s="2">
        <v>7</v>
      </c>
      <c r="L7" s="2">
        <v>5</v>
      </c>
      <c r="M7" s="5">
        <f t="shared" si="5"/>
        <v>0.46666666666666667</v>
      </c>
      <c r="N7" s="4">
        <v>13</v>
      </c>
      <c r="O7" s="2">
        <v>8</v>
      </c>
      <c r="P7" s="2">
        <v>4</v>
      </c>
      <c r="Q7" s="5">
        <f t="shared" si="6"/>
        <v>0.61538461538461542</v>
      </c>
      <c r="R7" s="4">
        <v>31</v>
      </c>
      <c r="S7" s="2">
        <v>3</v>
      </c>
      <c r="T7" s="2">
        <v>2</v>
      </c>
      <c r="U7" s="5">
        <f t="shared" si="7"/>
        <v>9.6774193548387094E-2</v>
      </c>
      <c r="V7" s="98">
        <f t="shared" si="0"/>
        <v>91</v>
      </c>
      <c r="W7" s="99">
        <f t="shared" si="1"/>
        <v>36</v>
      </c>
      <c r="X7" s="99">
        <f t="shared" si="2"/>
        <v>19</v>
      </c>
      <c r="Y7" s="26">
        <f t="shared" si="8"/>
        <v>0.39560439560439559</v>
      </c>
    </row>
    <row r="8" spans="1:25" ht="19.5" customHeight="1" x14ac:dyDescent="0.3">
      <c r="A8" s="37" t="s">
        <v>57</v>
      </c>
      <c r="B8" s="3">
        <v>22</v>
      </c>
      <c r="C8" s="2">
        <v>7</v>
      </c>
      <c r="D8" s="2">
        <v>7</v>
      </c>
      <c r="E8" s="5">
        <f t="shared" si="3"/>
        <v>0.31818181818181818</v>
      </c>
      <c r="F8" s="4">
        <v>24</v>
      </c>
      <c r="G8" s="2">
        <v>5</v>
      </c>
      <c r="H8" s="2">
        <v>3</v>
      </c>
      <c r="I8" s="5">
        <f t="shared" si="4"/>
        <v>0.20833333333333334</v>
      </c>
      <c r="J8" s="4">
        <v>15</v>
      </c>
      <c r="K8" s="2">
        <v>6</v>
      </c>
      <c r="L8" s="2">
        <v>3</v>
      </c>
      <c r="M8" s="5">
        <f t="shared" si="5"/>
        <v>0.4</v>
      </c>
      <c r="N8" s="4">
        <v>19</v>
      </c>
      <c r="O8" s="2">
        <v>5</v>
      </c>
      <c r="P8" s="2">
        <v>5</v>
      </c>
      <c r="Q8" s="5">
        <f t="shared" si="6"/>
        <v>0.26315789473684209</v>
      </c>
      <c r="R8" s="4">
        <v>15</v>
      </c>
      <c r="S8" s="2">
        <v>3</v>
      </c>
      <c r="T8" s="2">
        <v>3</v>
      </c>
      <c r="U8" s="5">
        <f t="shared" si="7"/>
        <v>0.2</v>
      </c>
      <c r="V8" s="98">
        <f t="shared" si="0"/>
        <v>95</v>
      </c>
      <c r="W8" s="99">
        <f t="shared" si="1"/>
        <v>26</v>
      </c>
      <c r="X8" s="99">
        <f t="shared" si="2"/>
        <v>21</v>
      </c>
      <c r="Y8" s="26">
        <f t="shared" si="8"/>
        <v>0.27368421052631581</v>
      </c>
    </row>
    <row r="9" spans="1:25" ht="19.5" customHeight="1" x14ac:dyDescent="0.3">
      <c r="A9" s="50" t="s">
        <v>58</v>
      </c>
      <c r="B9" s="51">
        <v>22</v>
      </c>
      <c r="C9" s="52">
        <v>7</v>
      </c>
      <c r="D9" s="52">
        <v>5</v>
      </c>
      <c r="E9" s="53">
        <f t="shared" si="3"/>
        <v>0.31818181818181818</v>
      </c>
      <c r="F9" s="54">
        <v>30</v>
      </c>
      <c r="G9" s="52">
        <v>6</v>
      </c>
      <c r="H9" s="52">
        <v>5</v>
      </c>
      <c r="I9" s="53">
        <f t="shared" si="4"/>
        <v>0.2</v>
      </c>
      <c r="J9" s="54">
        <v>28</v>
      </c>
      <c r="K9" s="52">
        <v>3</v>
      </c>
      <c r="L9" s="52">
        <v>2</v>
      </c>
      <c r="M9" s="53">
        <f t="shared" si="5"/>
        <v>0.10714285714285714</v>
      </c>
      <c r="N9" s="54">
        <v>49</v>
      </c>
      <c r="O9" s="52">
        <v>3</v>
      </c>
      <c r="P9" s="52">
        <v>2</v>
      </c>
      <c r="Q9" s="53">
        <f t="shared" si="6"/>
        <v>6.1224489795918366E-2</v>
      </c>
      <c r="R9" s="54">
        <v>35</v>
      </c>
      <c r="S9" s="52">
        <v>4</v>
      </c>
      <c r="T9" s="52">
        <v>2</v>
      </c>
      <c r="U9" s="53">
        <f t="shared" si="7"/>
        <v>0.11428571428571428</v>
      </c>
      <c r="V9" s="98">
        <f t="shared" si="0"/>
        <v>164</v>
      </c>
      <c r="W9" s="99">
        <f t="shared" si="1"/>
        <v>23</v>
      </c>
      <c r="X9" s="99">
        <f t="shared" si="2"/>
        <v>16</v>
      </c>
      <c r="Y9" s="26">
        <f t="shared" si="8"/>
        <v>0.1402439024390244</v>
      </c>
    </row>
    <row r="10" spans="1:25" ht="19.5" customHeight="1" x14ac:dyDescent="0.3">
      <c r="A10" s="37" t="s">
        <v>59</v>
      </c>
      <c r="B10" s="3">
        <v>6</v>
      </c>
      <c r="C10" s="2">
        <v>2</v>
      </c>
      <c r="D10" s="2">
        <v>1</v>
      </c>
      <c r="E10" s="5">
        <f t="shared" si="3"/>
        <v>0.33333333333333331</v>
      </c>
      <c r="F10" s="4">
        <v>13</v>
      </c>
      <c r="G10" s="2">
        <v>1</v>
      </c>
      <c r="H10" s="2">
        <v>1</v>
      </c>
      <c r="I10" s="5">
        <f t="shared" si="4"/>
        <v>7.6923076923076927E-2</v>
      </c>
      <c r="J10" s="4">
        <v>14</v>
      </c>
      <c r="K10" s="2">
        <v>6</v>
      </c>
      <c r="L10" s="2">
        <v>4</v>
      </c>
      <c r="M10" s="5">
        <f t="shared" si="5"/>
        <v>0.42857142857142855</v>
      </c>
      <c r="N10" s="4">
        <v>11</v>
      </c>
      <c r="O10" s="2">
        <v>3</v>
      </c>
      <c r="P10" s="2">
        <v>2</v>
      </c>
      <c r="Q10" s="5">
        <f t="shared" si="6"/>
        <v>0.27272727272727271</v>
      </c>
      <c r="R10" s="4">
        <v>15</v>
      </c>
      <c r="S10" s="2">
        <v>3</v>
      </c>
      <c r="T10" s="2">
        <v>3</v>
      </c>
      <c r="U10" s="5">
        <f t="shared" si="7"/>
        <v>0.2</v>
      </c>
      <c r="V10" s="98">
        <f t="shared" si="0"/>
        <v>59</v>
      </c>
      <c r="W10" s="99">
        <f t="shared" si="1"/>
        <v>15</v>
      </c>
      <c r="X10" s="99">
        <f t="shared" si="2"/>
        <v>11</v>
      </c>
      <c r="Y10" s="26">
        <f t="shared" si="8"/>
        <v>0.25423728813559321</v>
      </c>
    </row>
    <row r="11" spans="1:25" ht="19.5" customHeight="1" x14ac:dyDescent="0.3">
      <c r="A11" s="37" t="s">
        <v>60</v>
      </c>
      <c r="B11" s="3">
        <v>18</v>
      </c>
      <c r="C11" s="2">
        <v>7</v>
      </c>
      <c r="D11" s="2">
        <v>3</v>
      </c>
      <c r="E11" s="5">
        <f t="shared" si="3"/>
        <v>0.3888888888888889</v>
      </c>
      <c r="F11" s="4">
        <v>19</v>
      </c>
      <c r="G11" s="2">
        <v>4</v>
      </c>
      <c r="H11" s="2">
        <v>3</v>
      </c>
      <c r="I11" s="5">
        <f t="shared" si="4"/>
        <v>0.21052631578947367</v>
      </c>
      <c r="J11" s="4">
        <v>12</v>
      </c>
      <c r="K11" s="2">
        <v>7</v>
      </c>
      <c r="L11" s="2">
        <v>3</v>
      </c>
      <c r="M11" s="5">
        <f t="shared" si="5"/>
        <v>0.58333333333333337</v>
      </c>
      <c r="N11" s="4">
        <v>16</v>
      </c>
      <c r="O11" s="2">
        <v>10</v>
      </c>
      <c r="P11" s="2">
        <v>4</v>
      </c>
      <c r="Q11" s="5">
        <f t="shared" si="6"/>
        <v>0.625</v>
      </c>
      <c r="R11" s="4">
        <v>17</v>
      </c>
      <c r="S11" s="2">
        <v>8</v>
      </c>
      <c r="T11" s="2">
        <v>5</v>
      </c>
      <c r="U11" s="5">
        <f t="shared" si="7"/>
        <v>0.47058823529411764</v>
      </c>
      <c r="V11" s="98">
        <f t="shared" si="0"/>
        <v>82</v>
      </c>
      <c r="W11" s="99">
        <f t="shared" si="1"/>
        <v>36</v>
      </c>
      <c r="X11" s="99">
        <f t="shared" si="2"/>
        <v>18</v>
      </c>
      <c r="Y11" s="26">
        <f t="shared" si="8"/>
        <v>0.43902439024390244</v>
      </c>
    </row>
    <row r="12" spans="1:25" ht="19.5" customHeight="1" x14ac:dyDescent="0.3">
      <c r="A12" s="37" t="s">
        <v>61</v>
      </c>
      <c r="B12" s="3">
        <v>30</v>
      </c>
      <c r="C12" s="2">
        <v>2</v>
      </c>
      <c r="D12" s="2">
        <v>2</v>
      </c>
      <c r="E12" s="5">
        <f t="shared" si="3"/>
        <v>6.6666666666666666E-2</v>
      </c>
      <c r="F12" s="4">
        <v>34</v>
      </c>
      <c r="G12" s="2">
        <v>2</v>
      </c>
      <c r="H12" s="2">
        <v>1</v>
      </c>
      <c r="I12" s="5">
        <f t="shared" si="4"/>
        <v>5.8823529411764705E-2</v>
      </c>
      <c r="J12" s="4">
        <v>34</v>
      </c>
      <c r="K12" s="2">
        <v>5</v>
      </c>
      <c r="L12" s="2">
        <v>1</v>
      </c>
      <c r="M12" s="5">
        <f t="shared" si="5"/>
        <v>0.14705882352941177</v>
      </c>
      <c r="N12" s="4">
        <v>34</v>
      </c>
      <c r="O12" s="2">
        <v>6</v>
      </c>
      <c r="P12" s="2">
        <v>5</v>
      </c>
      <c r="Q12" s="5">
        <f t="shared" si="6"/>
        <v>0.17647058823529413</v>
      </c>
      <c r="R12" s="4">
        <v>31</v>
      </c>
      <c r="S12" s="2">
        <v>2</v>
      </c>
      <c r="T12" s="2">
        <v>1</v>
      </c>
      <c r="U12" s="5">
        <f t="shared" si="7"/>
        <v>6.4516129032258063E-2</v>
      </c>
      <c r="V12" s="98">
        <f t="shared" si="0"/>
        <v>163</v>
      </c>
      <c r="W12" s="99">
        <f t="shared" si="1"/>
        <v>17</v>
      </c>
      <c r="X12" s="99">
        <f t="shared" si="2"/>
        <v>10</v>
      </c>
      <c r="Y12" s="26">
        <f t="shared" si="8"/>
        <v>0.10429447852760736</v>
      </c>
    </row>
    <row r="13" spans="1:25" ht="19.5" customHeight="1" x14ac:dyDescent="0.3">
      <c r="A13" s="37" t="s">
        <v>62</v>
      </c>
      <c r="B13" s="3">
        <v>15</v>
      </c>
      <c r="C13" s="2">
        <v>7</v>
      </c>
      <c r="D13" s="2">
        <v>5</v>
      </c>
      <c r="E13" s="5">
        <f t="shared" si="3"/>
        <v>0.46666666666666667</v>
      </c>
      <c r="F13" s="4">
        <v>18</v>
      </c>
      <c r="G13" s="2">
        <v>7</v>
      </c>
      <c r="H13" s="2">
        <v>5</v>
      </c>
      <c r="I13" s="5">
        <f t="shared" si="4"/>
        <v>0.3888888888888889</v>
      </c>
      <c r="J13" s="4">
        <v>18</v>
      </c>
      <c r="K13" s="2">
        <v>7</v>
      </c>
      <c r="L13" s="2">
        <v>6</v>
      </c>
      <c r="M13" s="5">
        <f t="shared" si="5"/>
        <v>0.3888888888888889</v>
      </c>
      <c r="N13" s="4">
        <v>18</v>
      </c>
      <c r="O13" s="2">
        <v>7</v>
      </c>
      <c r="P13" s="2">
        <v>6</v>
      </c>
      <c r="Q13" s="5">
        <f t="shared" si="6"/>
        <v>0.3888888888888889</v>
      </c>
      <c r="R13" s="4"/>
      <c r="S13" s="2"/>
      <c r="T13" s="2"/>
      <c r="U13" s="5"/>
      <c r="V13" s="98">
        <f t="shared" si="0"/>
        <v>69</v>
      </c>
      <c r="W13" s="99">
        <f t="shared" si="1"/>
        <v>28</v>
      </c>
      <c r="X13" s="99">
        <f t="shared" si="2"/>
        <v>22</v>
      </c>
      <c r="Y13" s="26">
        <f t="shared" si="8"/>
        <v>0.40579710144927539</v>
      </c>
    </row>
    <row r="14" spans="1:25" ht="19.5" customHeight="1" x14ac:dyDescent="0.3">
      <c r="A14" s="37" t="s">
        <v>63</v>
      </c>
      <c r="B14" s="3">
        <v>28</v>
      </c>
      <c r="C14" s="2">
        <v>8</v>
      </c>
      <c r="D14" s="2">
        <v>4</v>
      </c>
      <c r="E14" s="5">
        <f t="shared" si="3"/>
        <v>0.2857142857142857</v>
      </c>
      <c r="F14" s="4">
        <v>29</v>
      </c>
      <c r="G14" s="2">
        <v>13</v>
      </c>
      <c r="H14" s="2">
        <v>12</v>
      </c>
      <c r="I14" s="5">
        <f t="shared" si="4"/>
        <v>0.44827586206896552</v>
      </c>
      <c r="J14" s="4">
        <v>30</v>
      </c>
      <c r="K14" s="2">
        <v>13</v>
      </c>
      <c r="L14" s="2">
        <v>9</v>
      </c>
      <c r="M14" s="5">
        <f t="shared" si="5"/>
        <v>0.43333333333333335</v>
      </c>
      <c r="N14" s="4">
        <v>27</v>
      </c>
      <c r="O14" s="2">
        <v>11</v>
      </c>
      <c r="P14" s="2">
        <v>3</v>
      </c>
      <c r="Q14" s="5">
        <f t="shared" si="6"/>
        <v>0.40740740740740738</v>
      </c>
      <c r="R14" s="4">
        <v>32</v>
      </c>
      <c r="S14" s="2">
        <v>10</v>
      </c>
      <c r="T14" s="2">
        <v>2</v>
      </c>
      <c r="U14" s="5">
        <f t="shared" si="7"/>
        <v>0.3125</v>
      </c>
      <c r="V14" s="98">
        <f t="shared" si="0"/>
        <v>146</v>
      </c>
      <c r="W14" s="99">
        <f t="shared" si="1"/>
        <v>55</v>
      </c>
      <c r="X14" s="99">
        <f t="shared" si="2"/>
        <v>30</v>
      </c>
      <c r="Y14" s="26">
        <f t="shared" si="8"/>
        <v>0.37671232876712329</v>
      </c>
    </row>
    <row r="15" spans="1:25" ht="19.5" customHeight="1" thickBot="1" x14ac:dyDescent="0.35">
      <c r="A15" s="37" t="s">
        <v>64</v>
      </c>
      <c r="B15" s="3">
        <v>17</v>
      </c>
      <c r="C15" s="2">
        <v>11</v>
      </c>
      <c r="D15" s="2">
        <v>3</v>
      </c>
      <c r="E15" s="5">
        <f t="shared" si="3"/>
        <v>0.6470588235294118</v>
      </c>
      <c r="F15" s="4">
        <v>18</v>
      </c>
      <c r="G15" s="2">
        <v>7</v>
      </c>
      <c r="H15" s="2">
        <v>7</v>
      </c>
      <c r="I15" s="5">
        <f t="shared" si="4"/>
        <v>0.3888888888888889</v>
      </c>
      <c r="J15" s="4">
        <v>23</v>
      </c>
      <c r="K15" s="2">
        <v>19</v>
      </c>
      <c r="L15" s="2">
        <v>14</v>
      </c>
      <c r="M15" s="5">
        <f t="shared" si="5"/>
        <v>0.82608695652173914</v>
      </c>
      <c r="N15" s="4">
        <v>23</v>
      </c>
      <c r="O15" s="2">
        <v>12</v>
      </c>
      <c r="P15" s="2">
        <v>7</v>
      </c>
      <c r="Q15" s="5">
        <f t="shared" si="6"/>
        <v>0.52173913043478259</v>
      </c>
      <c r="R15" s="4">
        <v>29</v>
      </c>
      <c r="S15" s="2">
        <v>16</v>
      </c>
      <c r="T15" s="2">
        <v>11</v>
      </c>
      <c r="U15" s="5">
        <f t="shared" si="7"/>
        <v>0.55172413793103448</v>
      </c>
      <c r="V15" s="100">
        <f t="shared" si="0"/>
        <v>110</v>
      </c>
      <c r="W15" s="101">
        <f t="shared" si="1"/>
        <v>65</v>
      </c>
      <c r="X15" s="101">
        <f t="shared" si="2"/>
        <v>42</v>
      </c>
      <c r="Y15" s="57">
        <f t="shared" si="8"/>
        <v>0.59090909090909094</v>
      </c>
    </row>
    <row r="16" spans="1:25" ht="19.5" customHeight="1" thickBot="1" x14ac:dyDescent="0.35">
      <c r="A16" s="38" t="s">
        <v>65</v>
      </c>
      <c r="B16" s="46">
        <f>SUM(B3:B15)</f>
        <v>236</v>
      </c>
      <c r="C16" s="23">
        <f t="shared" ref="C16:D16" si="9">SUM(C3:C15)</f>
        <v>88</v>
      </c>
      <c r="D16" s="23">
        <f t="shared" si="9"/>
        <v>43</v>
      </c>
      <c r="E16" s="24">
        <f t="shared" si="3"/>
        <v>0.3728813559322034</v>
      </c>
      <c r="F16" s="47">
        <f t="shared" ref="F16" si="10">SUM(F3:F15)</f>
        <v>267</v>
      </c>
      <c r="G16" s="23">
        <f t="shared" ref="G16:H16" si="11">SUM(G3:G15)</f>
        <v>78</v>
      </c>
      <c r="H16" s="23">
        <f t="shared" si="11"/>
        <v>55</v>
      </c>
      <c r="I16" s="24">
        <f t="shared" si="4"/>
        <v>0.29213483146067415</v>
      </c>
      <c r="J16" s="47">
        <f t="shared" ref="J16:K16" si="12">SUM(J3:J15)</f>
        <v>262</v>
      </c>
      <c r="K16" s="23">
        <f t="shared" si="12"/>
        <v>93</v>
      </c>
      <c r="L16" s="23">
        <f t="shared" ref="L16" si="13">SUM(L3:L15)</f>
        <v>56</v>
      </c>
      <c r="M16" s="24">
        <f t="shared" si="5"/>
        <v>0.35496183206106868</v>
      </c>
      <c r="N16" s="47">
        <f t="shared" ref="N16" si="14">SUM(N3:N15)</f>
        <v>289</v>
      </c>
      <c r="O16" s="23">
        <f t="shared" ref="O16" si="15">SUM(O3:O15)</f>
        <v>93</v>
      </c>
      <c r="P16" s="23">
        <f t="shared" ref="P16" si="16">SUM(P3:P15)</f>
        <v>52</v>
      </c>
      <c r="Q16" s="24">
        <f t="shared" si="6"/>
        <v>0.3217993079584775</v>
      </c>
      <c r="R16" s="47">
        <f t="shared" ref="R16" si="17">SUM(R3:R15)</f>
        <v>279</v>
      </c>
      <c r="S16" s="23">
        <f t="shared" ref="S16:T16" si="18">SUM(S3:S15)</f>
        <v>73</v>
      </c>
      <c r="T16" s="23">
        <f t="shared" si="18"/>
        <v>49</v>
      </c>
      <c r="U16" s="24">
        <f t="shared" si="7"/>
        <v>0.26164874551971329</v>
      </c>
      <c r="V16" s="102">
        <f t="shared" si="0"/>
        <v>1333</v>
      </c>
      <c r="W16" s="102">
        <f t="shared" si="1"/>
        <v>425</v>
      </c>
      <c r="X16" s="102">
        <f t="shared" si="2"/>
        <v>255</v>
      </c>
      <c r="Y16" s="58">
        <f t="shared" si="8"/>
        <v>0.31882970742685673</v>
      </c>
    </row>
    <row r="17" spans="1:25" ht="15" thickBot="1" x14ac:dyDescent="0.35"/>
    <row r="18" spans="1:25" ht="15" thickBot="1" x14ac:dyDescent="0.35">
      <c r="J18" s="109" t="s">
        <v>13</v>
      </c>
      <c r="K18" s="110"/>
      <c r="L18" s="110"/>
      <c r="M18" s="110"/>
      <c r="N18" s="110"/>
      <c r="O18" s="110"/>
      <c r="P18" s="111"/>
    </row>
    <row r="19" spans="1:25" ht="15" thickBot="1" x14ac:dyDescent="0.35">
      <c r="A19" s="9" t="s">
        <v>14</v>
      </c>
      <c r="B19" s="35"/>
      <c r="C19" s="35"/>
      <c r="D19" s="35"/>
      <c r="E19" s="35"/>
      <c r="F19" s="35"/>
      <c r="G19" s="35"/>
      <c r="H19" s="35"/>
      <c r="I19" s="35"/>
      <c r="J19" s="32" t="s">
        <v>15</v>
      </c>
      <c r="K19" s="11" t="s">
        <v>16</v>
      </c>
      <c r="L19" s="33" t="s">
        <v>17</v>
      </c>
      <c r="M19" s="33" t="s">
        <v>18</v>
      </c>
      <c r="N19" s="33" t="s">
        <v>19</v>
      </c>
      <c r="O19" s="33" t="s">
        <v>20</v>
      </c>
      <c r="P19" s="34" t="s">
        <v>21</v>
      </c>
      <c r="Q19" s="31" t="s">
        <v>5</v>
      </c>
    </row>
    <row r="20" spans="1:25" x14ac:dyDescent="0.3">
      <c r="A20" s="18" t="s">
        <v>27</v>
      </c>
      <c r="B20" s="18"/>
      <c r="C20" s="18"/>
      <c r="D20" s="18"/>
      <c r="E20" s="18"/>
      <c r="F20" s="18"/>
      <c r="G20" s="18"/>
      <c r="H20" s="18"/>
      <c r="I20" s="18"/>
      <c r="J20" s="4">
        <f>SUM(I:XIII!B2)</f>
        <v>14</v>
      </c>
      <c r="K20" s="4">
        <f>SUM(I:XIII!C2)</f>
        <v>25</v>
      </c>
      <c r="L20" s="4">
        <f>SUM(I:XIII!D2)</f>
        <v>34</v>
      </c>
      <c r="M20" s="4">
        <f>SUM(I:XIII!E2)</f>
        <v>21</v>
      </c>
      <c r="N20" s="4">
        <f>SUM(I:XIII!F2)</f>
        <v>40</v>
      </c>
      <c r="O20" s="4">
        <f>SUM(I:XIII!G2)</f>
        <v>47</v>
      </c>
      <c r="P20" s="4">
        <f>SUM(I:XIII!H2)</f>
        <v>40</v>
      </c>
      <c r="Q20" s="1">
        <f t="shared" ref="Q20:Q24" si="19">SUM(J20:P20)</f>
        <v>221</v>
      </c>
      <c r="T20">
        <f>SUM(I:XIII!I8)</f>
        <v>1282</v>
      </c>
    </row>
    <row r="21" spans="1:25" x14ac:dyDescent="0.3">
      <c r="A21" s="18" t="s">
        <v>28</v>
      </c>
      <c r="B21" s="18"/>
      <c r="C21" s="18"/>
      <c r="D21" s="18"/>
      <c r="E21" s="18"/>
      <c r="F21" s="18"/>
      <c r="G21" s="18"/>
      <c r="H21" s="18"/>
      <c r="I21" s="18"/>
      <c r="J21" s="4">
        <f>SUM(I:XIII!B3)</f>
        <v>16</v>
      </c>
      <c r="K21" s="4">
        <f>SUM(I:XIII!C3)</f>
        <v>41</v>
      </c>
      <c r="L21" s="4">
        <f>SUM(I:XIII!D3)</f>
        <v>37</v>
      </c>
      <c r="M21" s="4">
        <f>SUM(I:XIII!E3)</f>
        <v>19</v>
      </c>
      <c r="N21" s="4">
        <f>SUM(I:XIII!F3)</f>
        <v>41</v>
      </c>
      <c r="O21" s="4">
        <f>SUM(I:XIII!G3)</f>
        <v>50</v>
      </c>
      <c r="P21" s="4">
        <f>SUM(I:XIII!H3)</f>
        <v>45</v>
      </c>
      <c r="Q21" s="1">
        <f t="shared" si="19"/>
        <v>249</v>
      </c>
    </row>
    <row r="22" spans="1:25" x14ac:dyDescent="0.3">
      <c r="A22" s="20" t="s">
        <v>29</v>
      </c>
      <c r="B22" s="20"/>
      <c r="C22" s="20"/>
      <c r="D22" s="20"/>
      <c r="E22" s="20"/>
      <c r="F22" s="20"/>
      <c r="G22" s="20"/>
      <c r="H22" s="20"/>
      <c r="I22" s="20"/>
      <c r="J22" s="4">
        <f>SUM(I:XIII!B4)</f>
        <v>17</v>
      </c>
      <c r="K22" s="4">
        <f>SUM(I:XIII!C4)</f>
        <v>31</v>
      </c>
      <c r="L22" s="4">
        <f>SUM(I:XIII!D4)</f>
        <v>44</v>
      </c>
      <c r="M22" s="4">
        <f>SUM(I:XIII!E4)</f>
        <v>24</v>
      </c>
      <c r="N22" s="4">
        <f>SUM(I:XIII!F4)</f>
        <v>37</v>
      </c>
      <c r="O22" s="4">
        <f>SUM(I:XIII!G4)</f>
        <v>41</v>
      </c>
      <c r="P22" s="4">
        <f>SUM(I:XIII!H4)</f>
        <v>50</v>
      </c>
      <c r="Q22" s="1">
        <f t="shared" si="19"/>
        <v>244</v>
      </c>
    </row>
    <row r="23" spans="1:25" x14ac:dyDescent="0.3">
      <c r="A23" s="18" t="s">
        <v>30</v>
      </c>
      <c r="B23" s="18"/>
      <c r="C23" s="18"/>
      <c r="D23" s="18"/>
      <c r="E23" s="18"/>
      <c r="F23" s="18"/>
      <c r="G23" s="18"/>
      <c r="H23" s="18"/>
      <c r="I23" s="18"/>
      <c r="J23" s="4">
        <f>SUM(I:XIII!B5)</f>
        <v>11</v>
      </c>
      <c r="K23" s="4">
        <f>SUM(I:XIII!C5)</f>
        <v>48</v>
      </c>
      <c r="L23" s="4">
        <f>SUM(I:XIII!D5)</f>
        <v>51</v>
      </c>
      <c r="M23" s="4">
        <f>SUM(I:XIII!E5)</f>
        <v>20</v>
      </c>
      <c r="N23" s="4">
        <f>SUM(I:XIII!F5)</f>
        <v>48</v>
      </c>
      <c r="O23" s="4">
        <f>SUM(I:XIII!G5)</f>
        <v>54</v>
      </c>
      <c r="P23" s="4">
        <f>SUM(I:XIII!H5)</f>
        <v>54</v>
      </c>
      <c r="Q23" s="1">
        <f t="shared" si="19"/>
        <v>286</v>
      </c>
    </row>
    <row r="24" spans="1:25" ht="15" thickBot="1" x14ac:dyDescent="0.35">
      <c r="A24" s="29" t="s">
        <v>31</v>
      </c>
      <c r="B24" s="29"/>
      <c r="C24" s="29"/>
      <c r="D24" s="29"/>
      <c r="E24" s="29"/>
      <c r="F24" s="29"/>
      <c r="G24" s="29"/>
      <c r="H24" s="29"/>
      <c r="I24" s="29"/>
      <c r="J24" s="4">
        <f>SUM(I:XIII!B6)</f>
        <v>9</v>
      </c>
      <c r="K24" s="4">
        <f>SUM(I:XIII!C6)</f>
        <v>50</v>
      </c>
      <c r="L24" s="4">
        <f>SUM(I:XIII!D6)</f>
        <v>48</v>
      </c>
      <c r="M24" s="4">
        <f>SUM(I:XIII!E6)</f>
        <v>24</v>
      </c>
      <c r="N24" s="4">
        <f>SUM(I:XIII!F6)</f>
        <v>40</v>
      </c>
      <c r="O24" s="4">
        <f>SUM(I:XIII!G6)</f>
        <v>63</v>
      </c>
      <c r="P24" s="4">
        <f>SUM(I:XIII!H6)</f>
        <v>63</v>
      </c>
      <c r="Q24" s="1">
        <f t="shared" si="19"/>
        <v>297</v>
      </c>
    </row>
    <row r="25" spans="1:25" x14ac:dyDescent="0.3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1"/>
    </row>
    <row r="26" spans="1:25" x14ac:dyDescent="0.3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1"/>
    </row>
    <row r="27" spans="1:25" x14ac:dyDescent="0.3">
      <c r="T27">
        <f>V16-Q28</f>
        <v>36</v>
      </c>
    </row>
    <row r="28" spans="1:25" x14ac:dyDescent="0.3">
      <c r="A28" s="27" t="s">
        <v>22</v>
      </c>
      <c r="B28" s="27"/>
      <c r="C28" s="27"/>
      <c r="D28" s="27"/>
      <c r="E28" s="27"/>
      <c r="F28" s="27"/>
      <c r="G28" s="27"/>
      <c r="H28" s="27"/>
      <c r="I28" s="27"/>
      <c r="J28" s="27" t="s">
        <v>23</v>
      </c>
      <c r="K28" s="27" t="s">
        <v>24</v>
      </c>
      <c r="L28" s="27" t="s">
        <v>25</v>
      </c>
      <c r="M28" s="27" t="s">
        <v>26</v>
      </c>
      <c r="Q28" s="22">
        <f>SUM(Q20:Q24)</f>
        <v>1297</v>
      </c>
    </row>
    <row r="29" spans="1:25" x14ac:dyDescent="0.3">
      <c r="A29" s="2" t="s">
        <v>27</v>
      </c>
      <c r="B29" s="2"/>
      <c r="C29" s="2"/>
      <c r="D29" s="2"/>
      <c r="E29" s="2"/>
      <c r="F29" s="2"/>
      <c r="G29" s="2"/>
      <c r="H29" s="2"/>
      <c r="I29" s="2"/>
      <c r="J29" s="2">
        <f>SUM(J20:M20)</f>
        <v>94</v>
      </c>
      <c r="K29" s="2">
        <f>SUM(M20:P20)</f>
        <v>148</v>
      </c>
      <c r="L29" s="56">
        <f>J29/Q20</f>
        <v>0.42533936651583709</v>
      </c>
      <c r="M29" s="56">
        <f>K29/Q20</f>
        <v>0.66968325791855199</v>
      </c>
      <c r="N29">
        <f>J29+K29</f>
        <v>242</v>
      </c>
    </row>
    <row r="30" spans="1:25" x14ac:dyDescent="0.3">
      <c r="A30" s="2" t="s">
        <v>28</v>
      </c>
      <c r="B30" s="2"/>
      <c r="C30" s="2"/>
      <c r="D30" s="2"/>
      <c r="E30" s="2"/>
      <c r="F30" s="2"/>
      <c r="G30" s="2"/>
      <c r="H30" s="2"/>
      <c r="I30" s="2"/>
      <c r="J30" s="2">
        <f>SUM(J21:M21)</f>
        <v>113</v>
      </c>
      <c r="K30" s="2">
        <f>SUM(M21:P21)</f>
        <v>155</v>
      </c>
      <c r="L30" s="56">
        <f>J30/Q21</f>
        <v>0.45381526104417669</v>
      </c>
      <c r="M30" s="56">
        <f>K30/Q21</f>
        <v>0.6224899598393574</v>
      </c>
      <c r="N30">
        <f>J30+K30</f>
        <v>268</v>
      </c>
    </row>
    <row r="31" spans="1:25" x14ac:dyDescent="0.3">
      <c r="A31" s="2" t="s">
        <v>29</v>
      </c>
      <c r="B31" s="2"/>
      <c r="C31" s="2"/>
      <c r="D31" s="2"/>
      <c r="E31" s="2"/>
      <c r="F31" s="2"/>
      <c r="G31" s="2"/>
      <c r="H31" s="2"/>
      <c r="I31" s="2"/>
      <c r="J31" s="2">
        <f>SUM(J22:M22)</f>
        <v>116</v>
      </c>
      <c r="K31" s="2">
        <f>SUM(M22:P22)</f>
        <v>152</v>
      </c>
      <c r="L31" s="56">
        <f>J31/Q22</f>
        <v>0.47540983606557374</v>
      </c>
      <c r="M31" s="56">
        <f>K31/Q22</f>
        <v>0.62295081967213117</v>
      </c>
      <c r="O31" s="94" t="s">
        <v>32</v>
      </c>
      <c r="P31" s="95"/>
      <c r="Q31" s="95"/>
      <c r="R31" s="95"/>
      <c r="S31" s="95"/>
      <c r="T31" s="95"/>
      <c r="U31" s="95"/>
      <c r="V31" s="95"/>
      <c r="W31" s="95"/>
      <c r="X31" s="95"/>
      <c r="Y31" s="95"/>
    </row>
    <row r="32" spans="1:25" x14ac:dyDescent="0.3">
      <c r="A32" s="2" t="s">
        <v>30</v>
      </c>
      <c r="B32" s="2"/>
      <c r="C32" s="2"/>
      <c r="D32" s="2"/>
      <c r="E32" s="2"/>
      <c r="F32" s="2"/>
      <c r="G32" s="2"/>
      <c r="H32" s="2"/>
      <c r="I32" s="2"/>
      <c r="J32" s="2">
        <f>SUM(J23:M23)</f>
        <v>130</v>
      </c>
      <c r="K32" s="2">
        <f>SUM(M23:P23)</f>
        <v>176</v>
      </c>
      <c r="L32" s="56">
        <f>J32/Q23</f>
        <v>0.45454545454545453</v>
      </c>
      <c r="M32" s="56">
        <f>K32/Q23</f>
        <v>0.61538461538461542</v>
      </c>
    </row>
    <row r="33" spans="1:18" x14ac:dyDescent="0.3">
      <c r="A33" s="2" t="s">
        <v>31</v>
      </c>
      <c r="B33" s="2"/>
      <c r="C33" s="2"/>
      <c r="D33" s="2"/>
      <c r="E33" s="2"/>
      <c r="F33" s="2"/>
      <c r="G33" s="2"/>
      <c r="H33" s="2"/>
      <c r="I33" s="2"/>
      <c r="J33" s="2">
        <f>SUM(J24:M24)</f>
        <v>131</v>
      </c>
      <c r="K33" s="2">
        <f>SUM(M24:P24)</f>
        <v>190</v>
      </c>
      <c r="L33" s="56">
        <f>J33/Q24</f>
        <v>0.44107744107744107</v>
      </c>
      <c r="M33" s="56">
        <f>K33/Q24</f>
        <v>0.63973063973063971</v>
      </c>
    </row>
    <row r="36" spans="1:18" x14ac:dyDescent="0.3">
      <c r="P36">
        <v>1</v>
      </c>
      <c r="Q36">
        <v>3</v>
      </c>
      <c r="R36">
        <v>4</v>
      </c>
    </row>
    <row r="38" spans="1:18" x14ac:dyDescent="0.3">
      <c r="P38">
        <f>P36/R36</f>
        <v>0.25</v>
      </c>
      <c r="Q38">
        <f>Q36/R36</f>
        <v>0.75</v>
      </c>
    </row>
  </sheetData>
  <mergeCells count="8">
    <mergeCell ref="R1:U1"/>
    <mergeCell ref="V1:Y1"/>
    <mergeCell ref="J18:P18"/>
    <mergeCell ref="A1:A2"/>
    <mergeCell ref="B1:E1"/>
    <mergeCell ref="F1:I1"/>
    <mergeCell ref="J1:M1"/>
    <mergeCell ref="N1:Q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9" sqref="I9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</row>
    <row r="2" spans="1:9" x14ac:dyDescent="0.3">
      <c r="A2" s="14" t="s">
        <v>0</v>
      </c>
      <c r="B2" s="15">
        <v>0</v>
      </c>
      <c r="C2" s="16">
        <v>0</v>
      </c>
      <c r="D2" s="16">
        <v>1</v>
      </c>
      <c r="E2" s="16">
        <v>1</v>
      </c>
      <c r="F2" s="16">
        <v>1</v>
      </c>
      <c r="G2" s="16">
        <v>2</v>
      </c>
      <c r="H2" s="17">
        <v>1</v>
      </c>
      <c r="I2">
        <f>SUM(B2:H2)</f>
        <v>6</v>
      </c>
    </row>
    <row r="3" spans="1:9" x14ac:dyDescent="0.3">
      <c r="A3" s="21" t="s">
        <v>1</v>
      </c>
      <c r="B3" s="4">
        <v>1</v>
      </c>
      <c r="C3" s="3">
        <v>2</v>
      </c>
      <c r="D3" s="3">
        <v>3</v>
      </c>
      <c r="E3" s="3">
        <v>1</v>
      </c>
      <c r="F3" s="3">
        <v>2</v>
      </c>
      <c r="G3" s="3">
        <v>3</v>
      </c>
      <c r="H3" s="19">
        <v>1</v>
      </c>
      <c r="I3">
        <f t="shared" ref="I3:I6" si="0">SUM(B3:H3)</f>
        <v>13</v>
      </c>
    </row>
    <row r="4" spans="1:9" x14ac:dyDescent="0.3">
      <c r="A4" s="21" t="s">
        <v>2</v>
      </c>
      <c r="B4" s="4">
        <v>1</v>
      </c>
      <c r="C4" s="3">
        <v>1</v>
      </c>
      <c r="D4" s="3">
        <v>3</v>
      </c>
      <c r="E4" s="3">
        <v>1</v>
      </c>
      <c r="F4" s="3">
        <v>4</v>
      </c>
      <c r="G4" s="3">
        <v>1</v>
      </c>
      <c r="H4" s="19">
        <v>3</v>
      </c>
      <c r="I4">
        <f t="shared" si="0"/>
        <v>14</v>
      </c>
    </row>
    <row r="5" spans="1:9" x14ac:dyDescent="0.3">
      <c r="A5" s="21" t="s">
        <v>3</v>
      </c>
      <c r="B5" s="4">
        <v>1</v>
      </c>
      <c r="C5" s="3">
        <v>1</v>
      </c>
      <c r="D5" s="3">
        <v>2</v>
      </c>
      <c r="E5" s="3">
        <v>1</v>
      </c>
      <c r="F5" s="3">
        <v>2</v>
      </c>
      <c r="G5" s="3">
        <v>1</v>
      </c>
      <c r="H5" s="19">
        <v>3</v>
      </c>
      <c r="I5">
        <f t="shared" si="0"/>
        <v>11</v>
      </c>
    </row>
    <row r="6" spans="1:9" x14ac:dyDescent="0.3">
      <c r="A6" s="21" t="s">
        <v>4</v>
      </c>
      <c r="B6" s="4">
        <v>0</v>
      </c>
      <c r="C6" s="3">
        <v>3</v>
      </c>
      <c r="D6" s="3">
        <v>2</v>
      </c>
      <c r="E6" s="3">
        <v>2</v>
      </c>
      <c r="F6" s="3">
        <v>2</v>
      </c>
      <c r="G6" s="3">
        <v>3</v>
      </c>
      <c r="H6" s="19">
        <v>3</v>
      </c>
      <c r="I6">
        <f t="shared" si="0"/>
        <v>15</v>
      </c>
    </row>
    <row r="8" spans="1:9" x14ac:dyDescent="0.3">
      <c r="I8">
        <f>SUM(I2:I6)</f>
        <v>59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9" sqref="I9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</row>
    <row r="2" spans="1:9" x14ac:dyDescent="0.3">
      <c r="A2" s="14" t="s">
        <v>0</v>
      </c>
      <c r="B2" s="15">
        <v>3</v>
      </c>
      <c r="C2" s="16">
        <v>2</v>
      </c>
      <c r="D2" s="16">
        <v>4</v>
      </c>
      <c r="E2" s="16">
        <v>1</v>
      </c>
      <c r="F2" s="16">
        <v>4</v>
      </c>
      <c r="G2" s="16">
        <v>1</v>
      </c>
      <c r="H2" s="17">
        <v>3</v>
      </c>
      <c r="I2">
        <f>SUM(B2:H2)</f>
        <v>18</v>
      </c>
    </row>
    <row r="3" spans="1:9" x14ac:dyDescent="0.3">
      <c r="A3" s="21" t="s">
        <v>1</v>
      </c>
      <c r="B3" s="4">
        <v>0</v>
      </c>
      <c r="C3" s="3">
        <v>5</v>
      </c>
      <c r="D3" s="3">
        <v>4</v>
      </c>
      <c r="E3" s="3">
        <v>2</v>
      </c>
      <c r="F3" s="3">
        <v>3</v>
      </c>
      <c r="G3" s="3">
        <v>3</v>
      </c>
      <c r="H3" s="19">
        <v>2</v>
      </c>
      <c r="I3">
        <f t="shared" ref="I3:I6" si="0">SUM(B3:H3)</f>
        <v>19</v>
      </c>
    </row>
    <row r="4" spans="1:9" x14ac:dyDescent="0.3">
      <c r="A4" s="21" t="s">
        <v>2</v>
      </c>
      <c r="B4" s="4">
        <v>0</v>
      </c>
      <c r="C4" s="3">
        <v>3</v>
      </c>
      <c r="D4" s="3">
        <v>2</v>
      </c>
      <c r="E4" s="3">
        <v>2</v>
      </c>
      <c r="F4" s="3">
        <v>3</v>
      </c>
      <c r="G4" s="3">
        <v>0</v>
      </c>
      <c r="H4" s="19">
        <v>2</v>
      </c>
      <c r="I4">
        <f t="shared" si="0"/>
        <v>12</v>
      </c>
    </row>
    <row r="5" spans="1:9" x14ac:dyDescent="0.3">
      <c r="A5" s="21" t="s">
        <v>3</v>
      </c>
      <c r="B5" s="4">
        <v>0</v>
      </c>
      <c r="C5" s="3">
        <v>5</v>
      </c>
      <c r="D5" s="3">
        <v>2</v>
      </c>
      <c r="E5" s="3">
        <v>2</v>
      </c>
      <c r="F5" s="3">
        <v>2</v>
      </c>
      <c r="G5" s="3">
        <v>2</v>
      </c>
      <c r="H5" s="19">
        <v>3</v>
      </c>
      <c r="I5">
        <f t="shared" si="0"/>
        <v>16</v>
      </c>
    </row>
    <row r="6" spans="1:9" x14ac:dyDescent="0.3">
      <c r="A6" s="21" t="s">
        <v>4</v>
      </c>
      <c r="B6" s="4">
        <v>2</v>
      </c>
      <c r="C6" s="3">
        <v>4</v>
      </c>
      <c r="D6" s="3">
        <v>4</v>
      </c>
      <c r="E6" s="3">
        <v>1</v>
      </c>
      <c r="F6" s="3">
        <v>2</v>
      </c>
      <c r="G6" s="3">
        <v>0</v>
      </c>
      <c r="H6" s="19">
        <v>4</v>
      </c>
      <c r="I6">
        <f t="shared" si="0"/>
        <v>17</v>
      </c>
    </row>
    <row r="8" spans="1:9" x14ac:dyDescent="0.3">
      <c r="I8">
        <f>SUM(I2:I6)</f>
        <v>82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7" sqref="H7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</row>
    <row r="2" spans="1:9" x14ac:dyDescent="0.3">
      <c r="A2" s="14" t="s">
        <v>0</v>
      </c>
      <c r="B2" s="15">
        <v>2</v>
      </c>
      <c r="C2" s="16">
        <v>4</v>
      </c>
      <c r="D2" s="16">
        <v>2</v>
      </c>
      <c r="E2" s="16">
        <v>2</v>
      </c>
      <c r="F2" s="16">
        <v>4</v>
      </c>
      <c r="G2" s="16">
        <v>7</v>
      </c>
      <c r="H2" s="17">
        <v>9</v>
      </c>
      <c r="I2">
        <f>SUM(B2:H2)</f>
        <v>30</v>
      </c>
    </row>
    <row r="3" spans="1:9" x14ac:dyDescent="0.3">
      <c r="A3" s="21" t="s">
        <v>1</v>
      </c>
      <c r="B3" s="4">
        <v>2</v>
      </c>
      <c r="C3" s="3">
        <v>3</v>
      </c>
      <c r="D3" s="3">
        <v>5</v>
      </c>
      <c r="E3" s="3">
        <v>3</v>
      </c>
      <c r="F3" s="3">
        <v>5</v>
      </c>
      <c r="G3" s="3">
        <v>8</v>
      </c>
      <c r="H3" s="19">
        <v>8</v>
      </c>
      <c r="I3">
        <f t="shared" ref="I3:I6" si="0">SUM(B3:H3)</f>
        <v>34</v>
      </c>
    </row>
    <row r="4" spans="1:9" x14ac:dyDescent="0.3">
      <c r="A4" s="21" t="s">
        <v>2</v>
      </c>
      <c r="B4" s="4">
        <v>0</v>
      </c>
      <c r="C4" s="3">
        <v>5</v>
      </c>
      <c r="D4" s="3">
        <v>7</v>
      </c>
      <c r="E4" s="3">
        <v>5</v>
      </c>
      <c r="F4" s="3">
        <v>3</v>
      </c>
      <c r="G4" s="3">
        <v>8</v>
      </c>
      <c r="H4" s="19">
        <v>6</v>
      </c>
      <c r="I4">
        <f t="shared" si="0"/>
        <v>34</v>
      </c>
    </row>
    <row r="5" spans="1:9" x14ac:dyDescent="0.3">
      <c r="A5" s="21" t="s">
        <v>3</v>
      </c>
      <c r="B5" s="4">
        <v>0</v>
      </c>
      <c r="C5" s="3">
        <v>4</v>
      </c>
      <c r="D5" s="3">
        <v>8</v>
      </c>
      <c r="E5" s="3">
        <v>1</v>
      </c>
      <c r="F5" s="3">
        <v>6</v>
      </c>
      <c r="G5" s="3">
        <v>7</v>
      </c>
      <c r="H5" s="19">
        <v>8</v>
      </c>
      <c r="I5">
        <f t="shared" si="0"/>
        <v>34</v>
      </c>
    </row>
    <row r="6" spans="1:9" x14ac:dyDescent="0.3">
      <c r="A6" s="21" t="s">
        <v>4</v>
      </c>
      <c r="B6" s="4">
        <v>0</v>
      </c>
      <c r="C6" s="3">
        <v>4</v>
      </c>
      <c r="D6" s="3">
        <v>4</v>
      </c>
      <c r="E6" s="3">
        <v>3</v>
      </c>
      <c r="F6" s="3">
        <v>3</v>
      </c>
      <c r="G6" s="3">
        <v>9</v>
      </c>
      <c r="H6" s="19">
        <v>8</v>
      </c>
      <c r="I6">
        <f t="shared" si="0"/>
        <v>31</v>
      </c>
    </row>
    <row r="8" spans="1:9" x14ac:dyDescent="0.3">
      <c r="I8">
        <f>SUM(I2:I6)</f>
        <v>163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topLeftCell="A4" workbookViewId="0">
      <selection activeCell="J31" sqref="J31"/>
    </sheetView>
  </sheetViews>
  <sheetFormatPr baseColWidth="10" defaultRowHeight="14.4" x14ac:dyDescent="0.3"/>
  <sheetData>
    <row r="3" spans="1:9" ht="15" thickBot="1" x14ac:dyDescent="0.35"/>
    <row r="4" spans="1:9" ht="15" thickBot="1" x14ac:dyDescent="0.35">
      <c r="A4" s="9" t="s">
        <v>14</v>
      </c>
      <c r="B4" s="10" t="s">
        <v>15</v>
      </c>
      <c r="C4" s="11" t="s">
        <v>16</v>
      </c>
      <c r="D4" s="12" t="s">
        <v>17</v>
      </c>
      <c r="E4" s="12" t="s">
        <v>18</v>
      </c>
      <c r="F4" s="12" t="s">
        <v>19</v>
      </c>
      <c r="G4" s="12" t="s">
        <v>20</v>
      </c>
      <c r="H4" s="13" t="s">
        <v>21</v>
      </c>
    </row>
    <row r="5" spans="1:9" x14ac:dyDescent="0.3">
      <c r="A5" s="14" t="s">
        <v>0</v>
      </c>
      <c r="B5" s="15">
        <v>1</v>
      </c>
      <c r="C5" s="16">
        <v>2</v>
      </c>
      <c r="D5" s="16">
        <v>4</v>
      </c>
      <c r="E5" s="16">
        <v>0</v>
      </c>
      <c r="F5" s="16">
        <v>2</v>
      </c>
      <c r="G5" s="16">
        <v>3</v>
      </c>
      <c r="H5" s="17">
        <v>3</v>
      </c>
      <c r="I5">
        <f>SUM(B5:H5)</f>
        <v>15</v>
      </c>
    </row>
    <row r="6" spans="1:9" x14ac:dyDescent="0.3">
      <c r="A6" s="21" t="s">
        <v>1</v>
      </c>
      <c r="B6" s="4">
        <v>1</v>
      </c>
      <c r="C6" s="3">
        <v>2</v>
      </c>
      <c r="D6" s="3">
        <v>5</v>
      </c>
      <c r="E6" s="3">
        <v>0</v>
      </c>
      <c r="F6" s="3">
        <v>2</v>
      </c>
      <c r="G6" s="3">
        <v>3</v>
      </c>
      <c r="H6" s="19">
        <v>5</v>
      </c>
      <c r="I6">
        <f t="shared" ref="I6:I9" si="0">SUM(B6:H6)</f>
        <v>18</v>
      </c>
    </row>
    <row r="7" spans="1:9" x14ac:dyDescent="0.3">
      <c r="A7" s="21" t="s">
        <v>2</v>
      </c>
      <c r="B7" s="4">
        <v>1</v>
      </c>
      <c r="C7" s="3">
        <v>5</v>
      </c>
      <c r="D7" s="3">
        <v>3</v>
      </c>
      <c r="E7" s="3">
        <v>0</v>
      </c>
      <c r="F7" s="3">
        <v>3</v>
      </c>
      <c r="G7" s="3">
        <v>3</v>
      </c>
      <c r="H7" s="19">
        <v>3</v>
      </c>
      <c r="I7">
        <f t="shared" si="0"/>
        <v>18</v>
      </c>
    </row>
    <row r="8" spans="1:9" x14ac:dyDescent="0.3">
      <c r="A8" s="21" t="s">
        <v>3</v>
      </c>
      <c r="B8" s="4">
        <v>1</v>
      </c>
      <c r="C8" s="3">
        <v>3</v>
      </c>
      <c r="D8" s="3">
        <v>4</v>
      </c>
      <c r="E8" s="3">
        <v>0</v>
      </c>
      <c r="F8" s="3">
        <v>2</v>
      </c>
      <c r="G8" s="3">
        <v>2</v>
      </c>
      <c r="H8" s="19">
        <v>6</v>
      </c>
      <c r="I8">
        <f t="shared" si="0"/>
        <v>18</v>
      </c>
    </row>
    <row r="9" spans="1:9" x14ac:dyDescent="0.3">
      <c r="A9" s="21" t="s">
        <v>4</v>
      </c>
      <c r="B9" s="4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19">
        <v>0</v>
      </c>
      <c r="I9">
        <f t="shared" si="0"/>
        <v>0</v>
      </c>
    </row>
    <row r="11" spans="1:9" x14ac:dyDescent="0.3">
      <c r="I11">
        <f>SUM(I5:I9)</f>
        <v>69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9" sqref="I9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</row>
    <row r="2" spans="1:9" x14ac:dyDescent="0.3">
      <c r="A2" s="14" t="s">
        <v>0</v>
      </c>
      <c r="B2" s="15">
        <v>1</v>
      </c>
      <c r="C2" s="16">
        <v>4</v>
      </c>
      <c r="D2" s="16">
        <v>5</v>
      </c>
      <c r="E2" s="16">
        <v>2</v>
      </c>
      <c r="F2" s="16">
        <v>4</v>
      </c>
      <c r="G2" s="16">
        <v>6</v>
      </c>
      <c r="H2" s="17">
        <v>6</v>
      </c>
      <c r="I2">
        <f>SUM(B2:H2)</f>
        <v>28</v>
      </c>
    </row>
    <row r="3" spans="1:9" x14ac:dyDescent="0.3">
      <c r="A3" s="21" t="s">
        <v>1</v>
      </c>
      <c r="B3" s="4">
        <v>1</v>
      </c>
      <c r="C3" s="3">
        <v>5</v>
      </c>
      <c r="D3" s="3">
        <v>3</v>
      </c>
      <c r="E3" s="3">
        <v>2</v>
      </c>
      <c r="F3" s="3">
        <v>4</v>
      </c>
      <c r="G3" s="3">
        <v>7</v>
      </c>
      <c r="H3" s="19">
        <v>7</v>
      </c>
      <c r="I3">
        <f t="shared" ref="I3:I6" si="0">SUM(B3:H3)</f>
        <v>29</v>
      </c>
    </row>
    <row r="4" spans="1:9" x14ac:dyDescent="0.3">
      <c r="A4" s="21" t="s">
        <v>2</v>
      </c>
      <c r="B4" s="4">
        <v>3</v>
      </c>
      <c r="C4" s="3">
        <v>2</v>
      </c>
      <c r="D4" s="3">
        <v>5</v>
      </c>
      <c r="E4" s="3">
        <v>3</v>
      </c>
      <c r="F4" s="3">
        <v>5</v>
      </c>
      <c r="G4" s="3">
        <v>6</v>
      </c>
      <c r="H4" s="19">
        <v>6</v>
      </c>
      <c r="I4">
        <f t="shared" si="0"/>
        <v>30</v>
      </c>
    </row>
    <row r="5" spans="1:9" x14ac:dyDescent="0.3">
      <c r="A5" s="21" t="s">
        <v>3</v>
      </c>
      <c r="B5" s="4">
        <v>0</v>
      </c>
      <c r="C5" s="3">
        <v>4</v>
      </c>
      <c r="D5" s="3">
        <v>5</v>
      </c>
      <c r="E5" s="3">
        <v>1</v>
      </c>
      <c r="F5" s="3">
        <v>4</v>
      </c>
      <c r="G5" s="3">
        <v>7</v>
      </c>
      <c r="H5" s="19">
        <v>6</v>
      </c>
      <c r="I5">
        <f t="shared" si="0"/>
        <v>27</v>
      </c>
    </row>
    <row r="6" spans="1:9" x14ac:dyDescent="0.3">
      <c r="A6" s="21" t="s">
        <v>4</v>
      </c>
      <c r="B6" s="4">
        <v>0</v>
      </c>
      <c r="C6" s="3">
        <v>4</v>
      </c>
      <c r="D6" s="3">
        <v>3</v>
      </c>
      <c r="E6" s="3">
        <v>6</v>
      </c>
      <c r="F6" s="3">
        <v>5</v>
      </c>
      <c r="G6" s="3">
        <v>9</v>
      </c>
      <c r="H6" s="19">
        <v>5</v>
      </c>
      <c r="I6">
        <f t="shared" si="0"/>
        <v>32</v>
      </c>
    </row>
    <row r="8" spans="1:9" x14ac:dyDescent="0.3">
      <c r="I8">
        <f>SUM(I2:I6)</f>
        <v>146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9" sqref="I9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</row>
    <row r="2" spans="1:9" x14ac:dyDescent="0.3">
      <c r="A2" s="14" t="s">
        <v>0</v>
      </c>
      <c r="B2" s="15">
        <v>3</v>
      </c>
      <c r="C2" s="16">
        <v>0</v>
      </c>
      <c r="D2" s="16">
        <v>2</v>
      </c>
      <c r="E2" s="16">
        <v>3</v>
      </c>
      <c r="F2" s="16">
        <v>4</v>
      </c>
      <c r="G2" s="16">
        <v>3</v>
      </c>
      <c r="H2" s="17">
        <v>2</v>
      </c>
      <c r="I2">
        <f>SUM(B2:H2)</f>
        <v>17</v>
      </c>
    </row>
    <row r="3" spans="1:9" x14ac:dyDescent="0.3">
      <c r="A3" s="21" t="s">
        <v>1</v>
      </c>
      <c r="B3" s="4">
        <v>1</v>
      </c>
      <c r="C3" s="3">
        <v>6</v>
      </c>
      <c r="D3" s="3">
        <v>2</v>
      </c>
      <c r="E3" s="3">
        <v>2</v>
      </c>
      <c r="F3" s="3">
        <v>1</v>
      </c>
      <c r="G3" s="3">
        <v>3</v>
      </c>
      <c r="H3" s="19">
        <v>3</v>
      </c>
      <c r="I3">
        <f t="shared" ref="I3:I6" si="0">SUM(B3:H3)</f>
        <v>18</v>
      </c>
    </row>
    <row r="4" spans="1:9" x14ac:dyDescent="0.3">
      <c r="A4" s="21" t="s">
        <v>2</v>
      </c>
      <c r="B4" s="4">
        <v>0</v>
      </c>
      <c r="C4" s="3">
        <v>6</v>
      </c>
      <c r="D4" s="3">
        <v>5</v>
      </c>
      <c r="E4" s="3">
        <v>1</v>
      </c>
      <c r="F4" s="3">
        <v>1</v>
      </c>
      <c r="G4" s="3">
        <v>2</v>
      </c>
      <c r="H4" s="19">
        <v>8</v>
      </c>
      <c r="I4">
        <f t="shared" si="0"/>
        <v>23</v>
      </c>
    </row>
    <row r="5" spans="1:9" x14ac:dyDescent="0.3">
      <c r="A5" s="21" t="s">
        <v>3</v>
      </c>
      <c r="B5" s="4">
        <v>1</v>
      </c>
      <c r="C5" s="3">
        <v>4</v>
      </c>
      <c r="D5" s="3">
        <v>1</v>
      </c>
      <c r="E5" s="3">
        <v>2</v>
      </c>
      <c r="F5" s="3">
        <v>7</v>
      </c>
      <c r="G5" s="3">
        <v>2</v>
      </c>
      <c r="H5" s="19">
        <v>6</v>
      </c>
      <c r="I5">
        <f t="shared" si="0"/>
        <v>23</v>
      </c>
    </row>
    <row r="6" spans="1:9" x14ac:dyDescent="0.3">
      <c r="A6" s="21" t="s">
        <v>4</v>
      </c>
      <c r="B6" s="4">
        <v>0</v>
      </c>
      <c r="C6" s="3">
        <v>8</v>
      </c>
      <c r="D6" s="3">
        <v>4</v>
      </c>
      <c r="E6" s="3">
        <v>3</v>
      </c>
      <c r="F6" s="3">
        <v>4</v>
      </c>
      <c r="G6" s="3">
        <v>2</v>
      </c>
      <c r="H6" s="19">
        <v>8</v>
      </c>
      <c r="I6">
        <f t="shared" si="0"/>
        <v>29</v>
      </c>
    </row>
    <row r="8" spans="1:9" x14ac:dyDescent="0.3">
      <c r="I8">
        <f>SUM(I2:I6)</f>
        <v>110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5" workbookViewId="0">
      <selection activeCell="F5" sqref="F5"/>
    </sheetView>
  </sheetViews>
  <sheetFormatPr baseColWidth="10" defaultRowHeight="14.4" x14ac:dyDescent="0.3"/>
  <cols>
    <col min="1" max="1" width="8.88671875" customWidth="1"/>
    <col min="2" max="3" width="7.6640625" customWidth="1"/>
    <col min="4" max="4" width="8" customWidth="1"/>
    <col min="5" max="6" width="7.6640625" customWidth="1"/>
    <col min="7" max="7" width="8.33203125" customWidth="1"/>
    <col min="8" max="8" width="7" customWidth="1"/>
    <col min="9" max="9" width="10.6640625" customWidth="1"/>
    <col min="10" max="11" width="6.6640625" customWidth="1"/>
    <col min="12" max="12" width="13.44140625" bestFit="1" customWidth="1"/>
    <col min="13" max="13" width="9.5546875" customWidth="1"/>
    <col min="14" max="14" width="18.33203125" customWidth="1"/>
    <col min="15" max="15" width="13.6640625" customWidth="1"/>
  </cols>
  <sheetData>
    <row r="1" spans="1:16" ht="21" x14ac:dyDescent="0.4">
      <c r="A1" s="115" t="s">
        <v>50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6" ht="15" thickBot="1" x14ac:dyDescent="0.35"/>
    <row r="3" spans="1:16" ht="15" thickBot="1" x14ac:dyDescent="0.35">
      <c r="A3" s="59" t="s">
        <v>33</v>
      </c>
      <c r="B3" s="60"/>
      <c r="C3" s="61"/>
    </row>
    <row r="4" spans="1:16" ht="15" thickBot="1" x14ac:dyDescent="0.35">
      <c r="A4" s="62" t="s">
        <v>34</v>
      </c>
      <c r="B4" s="116"/>
      <c r="C4" s="116"/>
      <c r="D4" s="116"/>
      <c r="E4" s="116"/>
      <c r="F4" s="117"/>
    </row>
    <row r="5" spans="1:16" x14ac:dyDescent="0.3">
      <c r="A5" s="118" t="s">
        <v>35</v>
      </c>
      <c r="B5" s="119"/>
      <c r="C5" s="119"/>
      <c r="D5" s="119"/>
      <c r="E5" s="119"/>
      <c r="F5" s="124">
        <v>4125</v>
      </c>
    </row>
    <row r="6" spans="1:16" x14ac:dyDescent="0.3">
      <c r="A6" s="120" t="s">
        <v>36</v>
      </c>
      <c r="B6" s="121"/>
      <c r="C6" s="121"/>
      <c r="D6" s="121"/>
      <c r="E6" s="121"/>
      <c r="F6" s="89">
        <v>8.1999999999999993</v>
      </c>
    </row>
    <row r="7" spans="1:16" x14ac:dyDescent="0.3">
      <c r="A7" s="120" t="s">
        <v>37</v>
      </c>
      <c r="B7" s="121"/>
      <c r="C7" s="121"/>
      <c r="D7" s="121"/>
      <c r="E7" s="121"/>
      <c r="F7" s="5">
        <f>D26</f>
        <v>1.220890410958904</v>
      </c>
    </row>
    <row r="8" spans="1:16" ht="15" thickBot="1" x14ac:dyDescent="0.35">
      <c r="A8" s="122" t="s">
        <v>38</v>
      </c>
      <c r="B8" s="123"/>
      <c r="C8" s="123"/>
      <c r="D8" s="123"/>
      <c r="E8" s="123"/>
      <c r="F8" s="63">
        <v>1.2</v>
      </c>
    </row>
    <row r="9" spans="1:16" ht="15" thickBot="1" x14ac:dyDescent="0.35">
      <c r="B9" s="113" t="s">
        <v>13</v>
      </c>
      <c r="C9" s="114"/>
      <c r="D9" s="114"/>
      <c r="E9" s="114"/>
      <c r="F9" s="114"/>
      <c r="G9" s="110"/>
      <c r="H9" s="111"/>
    </row>
    <row r="10" spans="1:16" ht="15" thickBot="1" x14ac:dyDescent="0.35">
      <c r="A10" s="44" t="s">
        <v>14</v>
      </c>
      <c r="B10" s="10" t="s">
        <v>15</v>
      </c>
      <c r="C10" s="11" t="s">
        <v>16</v>
      </c>
      <c r="D10" s="12" t="s">
        <v>17</v>
      </c>
      <c r="E10" s="12" t="s">
        <v>18</v>
      </c>
      <c r="F10" s="12" t="s">
        <v>19</v>
      </c>
      <c r="G10" s="12" t="s">
        <v>20</v>
      </c>
      <c r="H10" s="13" t="s">
        <v>21</v>
      </c>
      <c r="I10" s="64" t="s">
        <v>39</v>
      </c>
      <c r="J10" s="109" t="s">
        <v>40</v>
      </c>
      <c r="K10" s="110"/>
      <c r="L10" s="45" t="s">
        <v>49</v>
      </c>
      <c r="M10" s="65" t="s">
        <v>41</v>
      </c>
      <c r="N10" s="66" t="s">
        <v>42</v>
      </c>
      <c r="O10" s="67" t="s">
        <v>43</v>
      </c>
    </row>
    <row r="11" spans="1:16" x14ac:dyDescent="0.3">
      <c r="A11" s="18" t="s">
        <v>27</v>
      </c>
      <c r="B11" s="4">
        <f>Gesamtstrecke!J20</f>
        <v>14</v>
      </c>
      <c r="C11" s="3">
        <f>Gesamtstrecke!K20</f>
        <v>25</v>
      </c>
      <c r="D11" s="4">
        <f>Gesamtstrecke!L20</f>
        <v>34</v>
      </c>
      <c r="E11" s="3">
        <f>Gesamtstrecke!M20</f>
        <v>21</v>
      </c>
      <c r="F11" s="4">
        <f>Gesamtstrecke!N20</f>
        <v>40</v>
      </c>
      <c r="G11" s="3">
        <f>Gesamtstrecke!O20</f>
        <v>47</v>
      </c>
      <c r="H11" s="4">
        <f>Gesamtstrecke!P20</f>
        <v>40</v>
      </c>
      <c r="I11" s="68">
        <f t="shared" ref="I11:I15" si="0">SUM(B11:H11)</f>
        <v>221</v>
      </c>
      <c r="J11" s="4">
        <f>Gesamtstrecke!C16</f>
        <v>88</v>
      </c>
      <c r="K11" s="69">
        <f t="shared" ref="K11:K15" si="1">J11/I11</f>
        <v>0.39819004524886875</v>
      </c>
      <c r="L11" s="87">
        <f>Gesamtstrecke!D16</f>
        <v>43</v>
      </c>
      <c r="M11" s="70">
        <f>N11/2*$F$7*$F$8</f>
        <v>247.77970890410955</v>
      </c>
      <c r="N11" s="71">
        <f>((F6*F5)/100)</f>
        <v>338.25</v>
      </c>
      <c r="O11" s="72"/>
      <c r="P11" s="73"/>
    </row>
    <row r="12" spans="1:16" x14ac:dyDescent="0.3">
      <c r="A12" s="18" t="s">
        <v>28</v>
      </c>
      <c r="B12" s="4">
        <f>Gesamtstrecke!J21</f>
        <v>16</v>
      </c>
      <c r="C12" s="3">
        <f>Gesamtstrecke!K21</f>
        <v>41</v>
      </c>
      <c r="D12" s="4">
        <f>Gesamtstrecke!L21</f>
        <v>37</v>
      </c>
      <c r="E12" s="3">
        <f>Gesamtstrecke!M21</f>
        <v>19</v>
      </c>
      <c r="F12" s="4">
        <f>Gesamtstrecke!N21</f>
        <v>41</v>
      </c>
      <c r="G12" s="3">
        <f>Gesamtstrecke!O21</f>
        <v>50</v>
      </c>
      <c r="H12" s="4">
        <f>Gesamtstrecke!P21</f>
        <v>45</v>
      </c>
      <c r="I12" s="68">
        <f>SUM(B12:H12)</f>
        <v>249</v>
      </c>
      <c r="J12" s="4">
        <f>Gesamtstrecke!G16</f>
        <v>78</v>
      </c>
      <c r="K12" s="69">
        <f t="shared" si="1"/>
        <v>0.31325301204819278</v>
      </c>
      <c r="L12" s="87">
        <f>Gesamtstrecke!H16</f>
        <v>55</v>
      </c>
      <c r="M12" s="70">
        <f t="shared" ref="M12:M15" si="2">N12/2*$F$7*$F$8</f>
        <v>267.39676278968852</v>
      </c>
      <c r="N12" s="71">
        <f t="shared" ref="N12:N15" si="3">N11+M11-I11</f>
        <v>365.02970890410961</v>
      </c>
      <c r="O12" s="72"/>
      <c r="P12" s="73"/>
    </row>
    <row r="13" spans="1:16" x14ac:dyDescent="0.3">
      <c r="A13" s="21" t="s">
        <v>29</v>
      </c>
      <c r="B13" s="4">
        <f>Gesamtstrecke!J22</f>
        <v>17</v>
      </c>
      <c r="C13" s="3">
        <f>Gesamtstrecke!K22</f>
        <v>31</v>
      </c>
      <c r="D13" s="4">
        <f>Gesamtstrecke!L22</f>
        <v>44</v>
      </c>
      <c r="E13" s="3">
        <f>Gesamtstrecke!M22</f>
        <v>24</v>
      </c>
      <c r="F13" s="4">
        <f>Gesamtstrecke!N22</f>
        <v>37</v>
      </c>
      <c r="G13" s="3">
        <f>Gesamtstrecke!O22</f>
        <v>41</v>
      </c>
      <c r="H13" s="4">
        <f>Gesamtstrecke!P22</f>
        <v>50</v>
      </c>
      <c r="I13" s="68">
        <f>SUM(B13:H13)</f>
        <v>244</v>
      </c>
      <c r="J13" s="4">
        <f>Gesamtstrecke!K16</f>
        <v>93</v>
      </c>
      <c r="K13" s="69">
        <f t="shared" si="1"/>
        <v>0.38114754098360654</v>
      </c>
      <c r="L13" s="87">
        <f>Gesamtstrecke!L16</f>
        <v>56</v>
      </c>
      <c r="M13" s="70">
        <f t="shared" si="2"/>
        <v>280.87302155925829</v>
      </c>
      <c r="N13" s="71">
        <f t="shared" si="3"/>
        <v>383.42647169379813</v>
      </c>
      <c r="O13" s="72"/>
      <c r="P13" s="73"/>
    </row>
    <row r="14" spans="1:16" x14ac:dyDescent="0.3">
      <c r="A14" s="18" t="s">
        <v>30</v>
      </c>
      <c r="B14" s="4">
        <f>Gesamtstrecke!J23</f>
        <v>11</v>
      </c>
      <c r="C14" s="3">
        <f>Gesamtstrecke!K23</f>
        <v>48</v>
      </c>
      <c r="D14" s="4">
        <f>Gesamtstrecke!L23</f>
        <v>51</v>
      </c>
      <c r="E14" s="3">
        <f>Gesamtstrecke!M23</f>
        <v>20</v>
      </c>
      <c r="F14" s="4">
        <f>Gesamtstrecke!N23</f>
        <v>48</v>
      </c>
      <c r="G14" s="3">
        <f>Gesamtstrecke!O23</f>
        <v>54</v>
      </c>
      <c r="H14" s="4">
        <f>Gesamtstrecke!P23</f>
        <v>54</v>
      </c>
      <c r="I14" s="68">
        <f t="shared" si="0"/>
        <v>286</v>
      </c>
      <c r="J14" s="4">
        <f>Gesamtstrecke!O16</f>
        <v>93</v>
      </c>
      <c r="K14" s="69">
        <f t="shared" si="1"/>
        <v>0.32517482517482516</v>
      </c>
      <c r="L14" s="87">
        <f>Gesamtstrecke!P16</f>
        <v>52</v>
      </c>
      <c r="M14" s="70">
        <f t="shared" si="2"/>
        <v>307.8837726261259</v>
      </c>
      <c r="N14" s="71">
        <f t="shared" si="3"/>
        <v>420.29949325305643</v>
      </c>
      <c r="O14" s="72"/>
      <c r="P14" s="73"/>
    </row>
    <row r="15" spans="1:16" ht="15" thickBot="1" x14ac:dyDescent="0.35">
      <c r="A15" s="29" t="s">
        <v>31</v>
      </c>
      <c r="B15" s="4">
        <f>Gesamtstrecke!J24</f>
        <v>9</v>
      </c>
      <c r="C15" s="3">
        <f>Gesamtstrecke!K24</f>
        <v>50</v>
      </c>
      <c r="D15" s="4">
        <f>Gesamtstrecke!L24</f>
        <v>48</v>
      </c>
      <c r="E15" s="3">
        <f>Gesamtstrecke!M24</f>
        <v>24</v>
      </c>
      <c r="F15" s="4">
        <f>Gesamtstrecke!N24</f>
        <v>40</v>
      </c>
      <c r="G15" s="3">
        <f>Gesamtstrecke!O24</f>
        <v>63</v>
      </c>
      <c r="H15" s="4">
        <f>Gesamtstrecke!P24</f>
        <v>63</v>
      </c>
      <c r="I15" s="75">
        <f t="shared" si="0"/>
        <v>297</v>
      </c>
      <c r="J15" s="74">
        <f>Gesamtstrecke!S16</f>
        <v>73</v>
      </c>
      <c r="K15" s="76">
        <f t="shared" si="1"/>
        <v>0.24579124579124578</v>
      </c>
      <c r="L15" s="88">
        <f>Gesamtstrecke!T16</f>
        <v>49</v>
      </c>
      <c r="M15" s="77">
        <f t="shared" si="2"/>
        <v>323.9143855190311</v>
      </c>
      <c r="N15" s="78">
        <f t="shared" si="3"/>
        <v>442.18326587918227</v>
      </c>
      <c r="O15" s="79"/>
      <c r="P15" s="73"/>
    </row>
    <row r="16" spans="1:16" ht="15" thickBot="1" x14ac:dyDescent="0.35">
      <c r="B16" s="80" t="s">
        <v>44</v>
      </c>
      <c r="C16" s="81"/>
      <c r="D16" s="81"/>
      <c r="E16" s="81"/>
      <c r="F16" s="82">
        <f>COUNTA(A11:A15)</f>
        <v>5</v>
      </c>
      <c r="G16" s="81" t="s">
        <v>45</v>
      </c>
      <c r="H16" s="83"/>
      <c r="I16" s="84">
        <f>AVERAGE(I11:I15)</f>
        <v>259.39999999999998</v>
      </c>
      <c r="O16" s="73"/>
    </row>
    <row r="17" spans="1:15" ht="15" thickBot="1" x14ac:dyDescent="0.35">
      <c r="O17" s="73"/>
    </row>
    <row r="18" spans="1:15" x14ac:dyDescent="0.3">
      <c r="N18" s="85" t="s">
        <v>46</v>
      </c>
      <c r="O18" s="73"/>
    </row>
    <row r="19" spans="1:15" ht="15" thickBot="1" x14ac:dyDescent="0.35">
      <c r="A19" s="27" t="s">
        <v>22</v>
      </c>
      <c r="B19" s="27" t="s">
        <v>23</v>
      </c>
      <c r="C19" s="27" t="s">
        <v>24</v>
      </c>
      <c r="D19" s="27" t="s">
        <v>25</v>
      </c>
      <c r="E19" s="27" t="s">
        <v>26</v>
      </c>
      <c r="F19" t="s">
        <v>47</v>
      </c>
      <c r="N19" s="86">
        <f>I16/(F5/100)</f>
        <v>6.2884848484848481</v>
      </c>
      <c r="O19" s="73"/>
    </row>
    <row r="20" spans="1:15" x14ac:dyDescent="0.3">
      <c r="A20" s="2" t="s">
        <v>27</v>
      </c>
      <c r="B20" s="2">
        <f>SUM(B11:E11)</f>
        <v>94</v>
      </c>
      <c r="C20" s="2">
        <f t="shared" ref="C20:C24" si="4">SUM(F11:H11)</f>
        <v>127</v>
      </c>
      <c r="D20" s="28">
        <f>B20/I11</f>
        <v>0.42533936651583709</v>
      </c>
      <c r="E20" s="28">
        <f>C20/I11</f>
        <v>0.57466063348416285</v>
      </c>
      <c r="F20" t="s">
        <v>48</v>
      </c>
      <c r="O20" s="73"/>
    </row>
    <row r="21" spans="1:15" x14ac:dyDescent="0.3">
      <c r="A21" s="2" t="s">
        <v>28</v>
      </c>
      <c r="B21" s="2">
        <f>SUM(B12:E12)</f>
        <v>113</v>
      </c>
      <c r="C21" s="2">
        <f t="shared" si="4"/>
        <v>136</v>
      </c>
      <c r="D21" s="28">
        <f>B21/I12</f>
        <v>0.45381526104417669</v>
      </c>
      <c r="E21" s="28">
        <f>C21/I12</f>
        <v>0.54618473895582331</v>
      </c>
    </row>
    <row r="22" spans="1:15" x14ac:dyDescent="0.3">
      <c r="A22" s="2" t="s">
        <v>29</v>
      </c>
      <c r="B22" s="2">
        <f>SUM(B13:E13)</f>
        <v>116</v>
      </c>
      <c r="C22" s="2">
        <f t="shared" si="4"/>
        <v>128</v>
      </c>
      <c r="D22" s="28">
        <f>B22/I13</f>
        <v>0.47540983606557374</v>
      </c>
      <c r="E22" s="28">
        <f>C22/I13</f>
        <v>0.52459016393442626</v>
      </c>
    </row>
    <row r="23" spans="1:15" x14ac:dyDescent="0.3">
      <c r="A23" s="2" t="s">
        <v>30</v>
      </c>
      <c r="B23" s="2">
        <f>SUM(B14:E14)</f>
        <v>130</v>
      </c>
      <c r="C23" s="2">
        <f t="shared" si="4"/>
        <v>156</v>
      </c>
      <c r="D23" s="28">
        <f>B23/I14</f>
        <v>0.45454545454545453</v>
      </c>
      <c r="E23" s="28">
        <f>C23/I14</f>
        <v>0.54545454545454541</v>
      </c>
    </row>
    <row r="24" spans="1:15" x14ac:dyDescent="0.3">
      <c r="A24" s="2" t="s">
        <v>31</v>
      </c>
      <c r="B24" s="2">
        <f>SUM(B15:E15)</f>
        <v>131</v>
      </c>
      <c r="C24" s="2">
        <f t="shared" si="4"/>
        <v>166</v>
      </c>
      <c r="D24" s="28">
        <f>B24/I15</f>
        <v>0.44107744107744107</v>
      </c>
      <c r="E24" s="28">
        <f>C24/I15</f>
        <v>0.55892255892255893</v>
      </c>
    </row>
    <row r="25" spans="1:15" ht="15" thickBot="1" x14ac:dyDescent="0.35"/>
    <row r="26" spans="1:15" ht="15" thickBot="1" x14ac:dyDescent="0.35">
      <c r="A26" s="90" t="s">
        <v>5</v>
      </c>
      <c r="B26" s="91">
        <f>SUM(B20:B24)</f>
        <v>584</v>
      </c>
      <c r="C26" s="91">
        <f>SUM(C20:C24)</f>
        <v>713</v>
      </c>
      <c r="D26" s="92">
        <f>C26/B26</f>
        <v>1.220890410958904</v>
      </c>
      <c r="E26" s="93" t="s">
        <v>51</v>
      </c>
    </row>
  </sheetData>
  <mergeCells count="8">
    <mergeCell ref="B9:H9"/>
    <mergeCell ref="J10:K10"/>
    <mergeCell ref="A1:N1"/>
    <mergeCell ref="B4:F4"/>
    <mergeCell ref="A5:E5"/>
    <mergeCell ref="A6:E6"/>
    <mergeCell ref="A7:E7"/>
    <mergeCell ref="A8:E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21" sqref="I21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  <c r="I1" s="31" t="s">
        <v>5</v>
      </c>
    </row>
    <row r="2" spans="1:9" x14ac:dyDescent="0.3">
      <c r="A2" s="14" t="s">
        <v>0</v>
      </c>
      <c r="B2" s="15">
        <v>1</v>
      </c>
      <c r="C2" s="16">
        <v>2</v>
      </c>
      <c r="D2" s="16">
        <v>2</v>
      </c>
      <c r="E2" s="16">
        <v>1</v>
      </c>
      <c r="F2" s="16">
        <v>4</v>
      </c>
      <c r="G2" s="16">
        <v>5</v>
      </c>
      <c r="H2" s="17">
        <v>3</v>
      </c>
      <c r="I2">
        <f>SUM(B2:H2)</f>
        <v>18</v>
      </c>
    </row>
    <row r="3" spans="1:9" x14ac:dyDescent="0.3">
      <c r="A3" s="21" t="s">
        <v>1</v>
      </c>
      <c r="B3" s="4">
        <v>1</v>
      </c>
      <c r="C3" s="3">
        <v>2</v>
      </c>
      <c r="D3" s="3">
        <v>2</v>
      </c>
      <c r="E3" s="3">
        <v>2</v>
      </c>
      <c r="F3" s="3">
        <v>3</v>
      </c>
      <c r="G3" s="3">
        <v>5</v>
      </c>
      <c r="H3" s="19">
        <v>5</v>
      </c>
      <c r="I3">
        <f t="shared" ref="I3:I6" si="0">SUM(B3:H3)</f>
        <v>20</v>
      </c>
    </row>
    <row r="4" spans="1:9" x14ac:dyDescent="0.3">
      <c r="A4" s="21" t="s">
        <v>2</v>
      </c>
      <c r="B4" s="4">
        <v>1</v>
      </c>
      <c r="C4" s="3">
        <v>1</v>
      </c>
      <c r="D4" s="3">
        <v>4</v>
      </c>
      <c r="E4" s="3">
        <v>3</v>
      </c>
      <c r="F4" s="3">
        <v>2</v>
      </c>
      <c r="G4" s="3">
        <v>2</v>
      </c>
      <c r="H4" s="19">
        <v>3</v>
      </c>
      <c r="I4">
        <f t="shared" si="0"/>
        <v>16</v>
      </c>
    </row>
    <row r="5" spans="1:9" x14ac:dyDescent="0.3">
      <c r="A5" s="21" t="s">
        <v>3</v>
      </c>
      <c r="B5" s="4">
        <v>3</v>
      </c>
      <c r="C5" s="3">
        <v>6</v>
      </c>
      <c r="D5" s="3">
        <v>0</v>
      </c>
      <c r="E5" s="3">
        <v>5</v>
      </c>
      <c r="F5" s="3">
        <v>3</v>
      </c>
      <c r="G5" s="3">
        <v>4</v>
      </c>
      <c r="H5" s="19">
        <v>3</v>
      </c>
      <c r="I5">
        <f t="shared" si="0"/>
        <v>24</v>
      </c>
    </row>
    <row r="6" spans="1:9" x14ac:dyDescent="0.3">
      <c r="A6" s="21" t="s">
        <v>4</v>
      </c>
      <c r="B6" s="4">
        <v>1</v>
      </c>
      <c r="C6" s="3">
        <v>2</v>
      </c>
      <c r="D6" s="3">
        <v>3</v>
      </c>
      <c r="E6" s="3">
        <v>3</v>
      </c>
      <c r="F6" s="3">
        <v>5</v>
      </c>
      <c r="G6" s="3">
        <v>3</v>
      </c>
      <c r="H6" s="19">
        <v>3</v>
      </c>
      <c r="I6">
        <f t="shared" si="0"/>
        <v>20</v>
      </c>
    </row>
    <row r="8" spans="1:9" x14ac:dyDescent="0.3">
      <c r="I8">
        <f>SUM(I2:I6)</f>
        <v>98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D25" sqref="D25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  <c r="I1" s="31" t="s">
        <v>5</v>
      </c>
    </row>
    <row r="2" spans="1:9" x14ac:dyDescent="0.3">
      <c r="A2" s="14" t="s">
        <v>0</v>
      </c>
      <c r="B2" s="15">
        <v>0</v>
      </c>
      <c r="C2" s="16">
        <v>2</v>
      </c>
      <c r="D2" s="16">
        <v>1</v>
      </c>
      <c r="E2" s="16">
        <v>2</v>
      </c>
      <c r="F2" s="16">
        <v>1</v>
      </c>
      <c r="G2" s="16">
        <v>1</v>
      </c>
      <c r="H2" s="17">
        <v>2</v>
      </c>
      <c r="I2" s="1">
        <f>SUM(B2:H2)</f>
        <v>9</v>
      </c>
    </row>
    <row r="3" spans="1:9" x14ac:dyDescent="0.3">
      <c r="A3" s="21" t="s">
        <v>1</v>
      </c>
      <c r="B3" s="4">
        <v>0</v>
      </c>
      <c r="C3" s="3">
        <v>2</v>
      </c>
      <c r="D3" s="3">
        <v>3</v>
      </c>
      <c r="E3" s="3">
        <v>0</v>
      </c>
      <c r="F3" s="3">
        <v>0</v>
      </c>
      <c r="G3" s="3">
        <v>2</v>
      </c>
      <c r="H3" s="19">
        <v>1</v>
      </c>
      <c r="I3" s="1">
        <f t="shared" ref="I3:I6" si="0">SUM(B3:H3)</f>
        <v>8</v>
      </c>
    </row>
    <row r="4" spans="1:9" x14ac:dyDescent="0.3">
      <c r="A4" s="21" t="s">
        <v>2</v>
      </c>
      <c r="B4" s="4">
        <v>0</v>
      </c>
      <c r="C4" s="3">
        <v>1</v>
      </c>
      <c r="D4" s="3">
        <v>2</v>
      </c>
      <c r="E4" s="3">
        <v>1</v>
      </c>
      <c r="F4" s="3">
        <v>2</v>
      </c>
      <c r="G4" s="3">
        <v>1</v>
      </c>
      <c r="H4" s="19">
        <v>2</v>
      </c>
      <c r="I4" s="1">
        <f t="shared" si="0"/>
        <v>9</v>
      </c>
    </row>
    <row r="5" spans="1:9" x14ac:dyDescent="0.3">
      <c r="A5" s="21" t="s">
        <v>3</v>
      </c>
      <c r="B5" s="4">
        <v>1</v>
      </c>
      <c r="C5" s="3">
        <v>2</v>
      </c>
      <c r="D5" s="3">
        <v>2</v>
      </c>
      <c r="E5" s="3">
        <v>1</v>
      </c>
      <c r="F5" s="3">
        <v>2</v>
      </c>
      <c r="G5" s="3">
        <v>1</v>
      </c>
      <c r="H5" s="19">
        <v>1</v>
      </c>
      <c r="I5" s="1">
        <f t="shared" si="0"/>
        <v>10</v>
      </c>
    </row>
    <row r="6" spans="1:9" x14ac:dyDescent="0.3">
      <c r="A6" s="21" t="s">
        <v>4</v>
      </c>
      <c r="B6" s="4">
        <v>0</v>
      </c>
      <c r="C6" s="3">
        <v>1</v>
      </c>
      <c r="D6" s="3">
        <v>2</v>
      </c>
      <c r="E6" s="3">
        <v>1</v>
      </c>
      <c r="F6" s="3">
        <v>2</v>
      </c>
      <c r="G6" s="3">
        <v>3</v>
      </c>
      <c r="H6" s="19">
        <v>3</v>
      </c>
      <c r="I6" s="1">
        <f t="shared" si="0"/>
        <v>12</v>
      </c>
    </row>
    <row r="8" spans="1:9" x14ac:dyDescent="0.3">
      <c r="I8" s="22">
        <f>SUM(I2:I6)</f>
        <v>48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9" sqref="I9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</row>
    <row r="2" spans="1:9" x14ac:dyDescent="0.3">
      <c r="A2" s="14" t="s">
        <v>0</v>
      </c>
      <c r="B2" s="15">
        <v>0</v>
      </c>
      <c r="C2" s="16">
        <v>5</v>
      </c>
      <c r="D2" s="16">
        <v>1</v>
      </c>
      <c r="E2" s="16">
        <v>1</v>
      </c>
      <c r="F2" s="16">
        <v>5</v>
      </c>
      <c r="G2" s="16">
        <v>2</v>
      </c>
      <c r="H2" s="17">
        <v>3</v>
      </c>
      <c r="I2" s="22">
        <f>SUM(B2:H2)</f>
        <v>17</v>
      </c>
    </row>
    <row r="3" spans="1:9" x14ac:dyDescent="0.3">
      <c r="A3" s="21" t="s">
        <v>1</v>
      </c>
      <c r="B3" s="4">
        <v>0</v>
      </c>
      <c r="C3" s="3">
        <v>5</v>
      </c>
      <c r="D3" s="3">
        <v>1</v>
      </c>
      <c r="E3" s="3">
        <v>1</v>
      </c>
      <c r="F3" s="3">
        <v>6</v>
      </c>
      <c r="G3" s="3">
        <v>5</v>
      </c>
      <c r="H3" s="19">
        <v>3</v>
      </c>
      <c r="I3" s="22">
        <f t="shared" ref="I3:I6" si="0">SUM(B3:H3)</f>
        <v>21</v>
      </c>
    </row>
    <row r="4" spans="1:9" x14ac:dyDescent="0.3">
      <c r="A4" s="21" t="s">
        <v>2</v>
      </c>
      <c r="B4" s="4">
        <v>0</v>
      </c>
      <c r="C4" s="3">
        <v>4</v>
      </c>
      <c r="D4" s="3">
        <v>5</v>
      </c>
      <c r="E4" s="3">
        <v>0</v>
      </c>
      <c r="F4" s="3">
        <v>5</v>
      </c>
      <c r="G4" s="3">
        <v>4</v>
      </c>
      <c r="H4" s="19">
        <v>6</v>
      </c>
      <c r="I4" s="22">
        <f t="shared" si="0"/>
        <v>24</v>
      </c>
    </row>
    <row r="5" spans="1:9" x14ac:dyDescent="0.3">
      <c r="A5" s="21" t="s">
        <v>3</v>
      </c>
      <c r="B5" s="4">
        <v>1</v>
      </c>
      <c r="C5" s="3">
        <v>6</v>
      </c>
      <c r="D5" s="3">
        <v>5</v>
      </c>
      <c r="E5" s="3">
        <v>2</v>
      </c>
      <c r="F5" s="3">
        <v>4</v>
      </c>
      <c r="G5" s="3">
        <v>4</v>
      </c>
      <c r="H5" s="19">
        <v>3</v>
      </c>
      <c r="I5" s="22">
        <f t="shared" si="0"/>
        <v>25</v>
      </c>
    </row>
    <row r="6" spans="1:9" x14ac:dyDescent="0.3">
      <c r="A6" s="21" t="s">
        <v>4</v>
      </c>
      <c r="B6" s="4">
        <v>1</v>
      </c>
      <c r="C6" s="3">
        <v>5</v>
      </c>
      <c r="D6" s="3">
        <v>4</v>
      </c>
      <c r="E6" s="3">
        <v>1</v>
      </c>
      <c r="F6" s="3">
        <v>3</v>
      </c>
      <c r="G6" s="3">
        <v>4</v>
      </c>
      <c r="H6" s="19">
        <v>6</v>
      </c>
      <c r="I6" s="22">
        <f t="shared" si="0"/>
        <v>24</v>
      </c>
    </row>
    <row r="8" spans="1:9" x14ac:dyDescent="0.3">
      <c r="I8" s="22">
        <f>SUM(I2:I6)</f>
        <v>111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9" sqref="I9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</row>
    <row r="2" spans="1:9" x14ac:dyDescent="0.3">
      <c r="A2" s="14" t="s">
        <v>0</v>
      </c>
      <c r="B2" s="15">
        <v>0</v>
      </c>
      <c r="C2" s="16">
        <v>1</v>
      </c>
      <c r="D2" s="16">
        <v>5</v>
      </c>
      <c r="E2" s="16">
        <v>1</v>
      </c>
      <c r="F2" s="16">
        <v>3</v>
      </c>
      <c r="G2" s="16">
        <v>7</v>
      </c>
      <c r="H2" s="17">
        <v>1</v>
      </c>
      <c r="I2">
        <f>SUM(B2:H2)</f>
        <v>18</v>
      </c>
    </row>
    <row r="3" spans="1:9" x14ac:dyDescent="0.3">
      <c r="A3" s="21" t="s">
        <v>1</v>
      </c>
      <c r="B3" s="4">
        <v>1</v>
      </c>
      <c r="C3" s="3">
        <v>2</v>
      </c>
      <c r="D3" s="3">
        <v>1</v>
      </c>
      <c r="E3" s="3">
        <v>1</v>
      </c>
      <c r="F3" s="3">
        <v>6</v>
      </c>
      <c r="G3" s="3">
        <v>1</v>
      </c>
      <c r="H3" s="19">
        <v>5</v>
      </c>
      <c r="I3">
        <f t="shared" ref="I3:I6" si="0">SUM(B3:H3)</f>
        <v>17</v>
      </c>
    </row>
    <row r="4" spans="1:9" x14ac:dyDescent="0.3">
      <c r="A4" s="21" t="s">
        <v>2</v>
      </c>
      <c r="B4" s="4">
        <v>3</v>
      </c>
      <c r="C4" s="3">
        <v>2</v>
      </c>
      <c r="D4" s="3">
        <v>4</v>
      </c>
      <c r="E4" s="3">
        <v>0</v>
      </c>
      <c r="F4" s="3">
        <v>5</v>
      </c>
      <c r="G4" s="3">
        <v>7</v>
      </c>
      <c r="H4" s="19">
        <v>3</v>
      </c>
      <c r="I4">
        <f t="shared" si="0"/>
        <v>24</v>
      </c>
    </row>
    <row r="5" spans="1:9" x14ac:dyDescent="0.3">
      <c r="A5" s="21" t="s">
        <v>3</v>
      </c>
      <c r="B5" s="4">
        <v>1</v>
      </c>
      <c r="C5" s="3">
        <v>2</v>
      </c>
      <c r="D5" s="3">
        <v>4</v>
      </c>
      <c r="E5" s="3">
        <v>1</v>
      </c>
      <c r="F5" s="3">
        <v>4</v>
      </c>
      <c r="G5" s="3">
        <v>4</v>
      </c>
      <c r="H5" s="19">
        <v>4</v>
      </c>
      <c r="I5">
        <f t="shared" si="0"/>
        <v>20</v>
      </c>
    </row>
    <row r="6" spans="1:9" x14ac:dyDescent="0.3">
      <c r="A6" s="21" t="s">
        <v>4</v>
      </c>
      <c r="B6" s="4">
        <v>1</v>
      </c>
      <c r="C6" s="3">
        <v>4</v>
      </c>
      <c r="D6" s="3">
        <v>4</v>
      </c>
      <c r="E6" s="3">
        <v>0</v>
      </c>
      <c r="F6" s="3">
        <v>2</v>
      </c>
      <c r="G6" s="3">
        <v>5</v>
      </c>
      <c r="H6" s="19">
        <v>2</v>
      </c>
      <c r="I6">
        <f t="shared" si="0"/>
        <v>18</v>
      </c>
    </row>
    <row r="8" spans="1:9" x14ac:dyDescent="0.3">
      <c r="I8">
        <f>SUM(I2:I6)</f>
        <v>97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9" sqref="I9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</row>
    <row r="2" spans="1:9" x14ac:dyDescent="0.3">
      <c r="A2" s="14" t="s">
        <v>0</v>
      </c>
      <c r="B2" s="15">
        <v>2</v>
      </c>
      <c r="C2" s="16">
        <v>0</v>
      </c>
      <c r="D2" s="16">
        <v>3</v>
      </c>
      <c r="E2" s="16">
        <v>1</v>
      </c>
      <c r="F2" s="16">
        <v>4</v>
      </c>
      <c r="G2" s="16">
        <v>4</v>
      </c>
      <c r="H2" s="17">
        <v>2</v>
      </c>
      <c r="I2">
        <f>SUM(B2:H2)</f>
        <v>16</v>
      </c>
    </row>
    <row r="3" spans="1:9" x14ac:dyDescent="0.3">
      <c r="A3" s="21" t="s">
        <v>1</v>
      </c>
      <c r="B3" s="4">
        <v>5</v>
      </c>
      <c r="C3" s="3">
        <v>1</v>
      </c>
      <c r="D3" s="3">
        <v>3</v>
      </c>
      <c r="E3" s="3">
        <v>1</v>
      </c>
      <c r="F3" s="3">
        <v>1</v>
      </c>
      <c r="G3" s="3">
        <v>3</v>
      </c>
      <c r="H3" s="19">
        <v>2</v>
      </c>
      <c r="I3">
        <f t="shared" ref="I3:I6" si="0">SUM(B3:H3)</f>
        <v>16</v>
      </c>
    </row>
    <row r="4" spans="1:9" x14ac:dyDescent="0.3">
      <c r="A4" s="21" t="s">
        <v>2</v>
      </c>
      <c r="B4" s="4">
        <v>4</v>
      </c>
      <c r="C4" s="3">
        <v>1</v>
      </c>
      <c r="D4" s="3">
        <v>0</v>
      </c>
      <c r="E4" s="3">
        <v>4</v>
      </c>
      <c r="F4" s="3">
        <v>1</v>
      </c>
      <c r="G4" s="3">
        <v>4</v>
      </c>
      <c r="H4" s="19">
        <v>1</v>
      </c>
      <c r="I4">
        <f t="shared" si="0"/>
        <v>15</v>
      </c>
    </row>
    <row r="5" spans="1:9" x14ac:dyDescent="0.3">
      <c r="A5" s="21" t="s">
        <v>3</v>
      </c>
      <c r="B5" s="4">
        <v>0</v>
      </c>
      <c r="C5" s="3">
        <v>2</v>
      </c>
      <c r="D5" s="3">
        <v>3</v>
      </c>
      <c r="E5" s="3">
        <v>1</v>
      </c>
      <c r="F5" s="3">
        <v>0</v>
      </c>
      <c r="G5" s="3">
        <v>4</v>
      </c>
      <c r="H5" s="19">
        <v>3</v>
      </c>
      <c r="I5">
        <f t="shared" si="0"/>
        <v>13</v>
      </c>
    </row>
    <row r="6" spans="1:9" x14ac:dyDescent="0.3">
      <c r="A6" s="21" t="s">
        <v>4</v>
      </c>
      <c r="B6" s="4">
        <v>0</v>
      </c>
      <c r="C6" s="3">
        <v>4</v>
      </c>
      <c r="D6" s="3">
        <v>4</v>
      </c>
      <c r="E6" s="3">
        <v>3</v>
      </c>
      <c r="F6" s="3">
        <v>3</v>
      </c>
      <c r="G6" s="3">
        <v>9</v>
      </c>
      <c r="H6" s="19">
        <v>8</v>
      </c>
      <c r="I6">
        <f t="shared" si="0"/>
        <v>31</v>
      </c>
    </row>
    <row r="8" spans="1:9" x14ac:dyDescent="0.3">
      <c r="I8">
        <f>SUM(I2:I6)</f>
        <v>91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9" sqref="I9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</row>
    <row r="2" spans="1:9" x14ac:dyDescent="0.3">
      <c r="A2" s="14" t="s">
        <v>0</v>
      </c>
      <c r="B2" s="15">
        <v>1</v>
      </c>
      <c r="C2" s="16">
        <v>2</v>
      </c>
      <c r="D2" s="16">
        <v>4</v>
      </c>
      <c r="E2" s="16">
        <v>3</v>
      </c>
      <c r="F2" s="16">
        <v>3</v>
      </c>
      <c r="G2" s="16">
        <v>3</v>
      </c>
      <c r="H2" s="17">
        <v>6</v>
      </c>
      <c r="I2">
        <f>SUM(B2:H2)</f>
        <v>22</v>
      </c>
    </row>
    <row r="3" spans="1:9" x14ac:dyDescent="0.3">
      <c r="A3" s="21" t="s">
        <v>1</v>
      </c>
      <c r="B3" s="4">
        <v>2</v>
      </c>
      <c r="C3" s="3">
        <v>3</v>
      </c>
      <c r="D3" s="3">
        <v>4</v>
      </c>
      <c r="E3" s="3">
        <v>1</v>
      </c>
      <c r="F3" s="3">
        <v>5</v>
      </c>
      <c r="G3" s="3">
        <v>4</v>
      </c>
      <c r="H3" s="19">
        <v>5</v>
      </c>
      <c r="I3">
        <f t="shared" ref="I3:I6" si="0">SUM(B3:H3)</f>
        <v>24</v>
      </c>
    </row>
    <row r="4" spans="1:9" x14ac:dyDescent="0.3">
      <c r="A4" s="21" t="s">
        <v>2</v>
      </c>
      <c r="B4" s="4">
        <v>1</v>
      </c>
      <c r="C4" s="3">
        <v>1</v>
      </c>
      <c r="D4" s="3">
        <v>2</v>
      </c>
      <c r="E4" s="3">
        <v>2</v>
      </c>
      <c r="F4" s="3">
        <v>3</v>
      </c>
      <c r="G4" s="3">
        <v>2</v>
      </c>
      <c r="H4" s="19">
        <v>4</v>
      </c>
      <c r="I4">
        <f t="shared" si="0"/>
        <v>15</v>
      </c>
    </row>
    <row r="5" spans="1:9" x14ac:dyDescent="0.3">
      <c r="A5" s="21" t="s">
        <v>3</v>
      </c>
      <c r="B5" s="4">
        <v>1</v>
      </c>
      <c r="C5" s="3">
        <v>2</v>
      </c>
      <c r="D5" s="3">
        <v>4</v>
      </c>
      <c r="E5" s="3">
        <v>1</v>
      </c>
      <c r="F5" s="3">
        <v>3</v>
      </c>
      <c r="G5" s="3">
        <v>4</v>
      </c>
      <c r="H5" s="19">
        <v>4</v>
      </c>
      <c r="I5">
        <f t="shared" si="0"/>
        <v>19</v>
      </c>
    </row>
    <row r="6" spans="1:9" x14ac:dyDescent="0.3">
      <c r="A6" s="21" t="s">
        <v>4</v>
      </c>
      <c r="B6" s="4">
        <v>1</v>
      </c>
      <c r="C6" s="3">
        <v>2</v>
      </c>
      <c r="D6" s="3">
        <v>3</v>
      </c>
      <c r="E6" s="3">
        <v>1</v>
      </c>
      <c r="F6" s="3">
        <v>2</v>
      </c>
      <c r="G6" s="3">
        <v>4</v>
      </c>
      <c r="H6" s="19">
        <v>2</v>
      </c>
      <c r="I6">
        <f t="shared" si="0"/>
        <v>15</v>
      </c>
    </row>
    <row r="8" spans="1:9" x14ac:dyDescent="0.3">
      <c r="I8">
        <f>SUM(I2:I6)</f>
        <v>95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I9" sqref="I9"/>
    </sheetView>
  </sheetViews>
  <sheetFormatPr baseColWidth="10" defaultRowHeight="14.4" x14ac:dyDescent="0.3"/>
  <sheetData>
    <row r="1" spans="1:9" ht="15" thickBot="1" x14ac:dyDescent="0.35">
      <c r="A1" s="9" t="s">
        <v>14</v>
      </c>
      <c r="B1" s="10" t="s">
        <v>15</v>
      </c>
      <c r="C1" s="11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3" t="s">
        <v>21</v>
      </c>
    </row>
    <row r="2" spans="1:9" x14ac:dyDescent="0.3">
      <c r="A2" s="14" t="s">
        <v>0</v>
      </c>
      <c r="B2" s="15">
        <v>1</v>
      </c>
      <c r="C2" s="16">
        <v>3</v>
      </c>
      <c r="D2" s="16">
        <v>4</v>
      </c>
      <c r="E2" s="16">
        <v>3</v>
      </c>
      <c r="F2" s="16">
        <v>3</v>
      </c>
      <c r="G2" s="16">
        <v>6</v>
      </c>
      <c r="H2" s="17">
        <v>2</v>
      </c>
      <c r="I2">
        <f>SUM(B2:H2)</f>
        <v>22</v>
      </c>
    </row>
    <row r="3" spans="1:9" x14ac:dyDescent="0.3">
      <c r="A3" s="21" t="s">
        <v>1</v>
      </c>
      <c r="B3" s="4">
        <v>2</v>
      </c>
      <c r="C3" s="3">
        <v>5</v>
      </c>
      <c r="D3" s="3">
        <v>6</v>
      </c>
      <c r="E3" s="3">
        <v>3</v>
      </c>
      <c r="F3" s="3">
        <v>5</v>
      </c>
      <c r="G3" s="3">
        <v>6</v>
      </c>
      <c r="H3" s="19">
        <v>3</v>
      </c>
      <c r="I3">
        <f t="shared" ref="I3:I6" si="0">SUM(B3:H3)</f>
        <v>30</v>
      </c>
    </row>
    <row r="4" spans="1:9" x14ac:dyDescent="0.3">
      <c r="A4" s="21" t="s">
        <v>2</v>
      </c>
      <c r="B4" s="4">
        <v>4</v>
      </c>
      <c r="C4" s="3">
        <v>4</v>
      </c>
      <c r="D4" s="3">
        <v>5</v>
      </c>
      <c r="E4" s="3">
        <v>2</v>
      </c>
      <c r="F4" s="3">
        <v>3</v>
      </c>
      <c r="G4" s="3">
        <v>4</v>
      </c>
      <c r="H4" s="19">
        <v>6</v>
      </c>
      <c r="I4">
        <f t="shared" si="0"/>
        <v>28</v>
      </c>
    </row>
    <row r="5" spans="1:9" x14ac:dyDescent="0.3">
      <c r="A5" s="21" t="s">
        <v>3</v>
      </c>
      <c r="B5" s="4">
        <v>1</v>
      </c>
      <c r="C5" s="3">
        <v>8</v>
      </c>
      <c r="D5" s="3">
        <v>11</v>
      </c>
      <c r="E5" s="3">
        <v>2</v>
      </c>
      <c r="F5" s="3">
        <v>9</v>
      </c>
      <c r="G5" s="3">
        <v>11</v>
      </c>
      <c r="H5" s="19">
        <v>7</v>
      </c>
      <c r="I5">
        <f t="shared" si="0"/>
        <v>49</v>
      </c>
    </row>
    <row r="6" spans="1:9" x14ac:dyDescent="0.3">
      <c r="A6" s="21" t="s">
        <v>4</v>
      </c>
      <c r="B6" s="4">
        <v>2</v>
      </c>
      <c r="C6" s="3">
        <v>7</v>
      </c>
      <c r="D6" s="3">
        <v>6</v>
      </c>
      <c r="E6" s="3">
        <v>0</v>
      </c>
      <c r="F6" s="3">
        <v>5</v>
      </c>
      <c r="G6" s="3">
        <v>9</v>
      </c>
      <c r="H6" s="19">
        <v>6</v>
      </c>
      <c r="I6">
        <f t="shared" si="0"/>
        <v>35</v>
      </c>
    </row>
    <row r="8" spans="1:9" x14ac:dyDescent="0.3">
      <c r="I8">
        <f>SUM(I2:I6)</f>
        <v>164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Gesamtstrecke</vt:lpstr>
      <vt:lpstr>Kalkulation Gesamt</vt:lpstr>
      <vt:lpstr>I</vt:lpstr>
      <vt:lpstr>II</vt:lpstr>
      <vt:lpstr>III</vt:lpstr>
      <vt:lpstr>IV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Barkouni</dc:creator>
  <cp:lastModifiedBy>Markus Wolff</cp:lastModifiedBy>
  <dcterms:created xsi:type="dcterms:W3CDTF">2020-06-19T06:23:09Z</dcterms:created>
  <dcterms:modified xsi:type="dcterms:W3CDTF">2020-10-02T07:54:47Z</dcterms:modified>
</cp:coreProperties>
</file>